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80" windowWidth="11895" windowHeight="8070" activeTab="3"/>
  </bookViews>
  <sheets>
    <sheet name="privati x NI" sheetId="1" r:id="rId1"/>
    <sheet name="pubblico x NI" sheetId="2" r:id="rId2"/>
    <sheet name="credti 2011" sheetId="3" r:id="rId3"/>
    <sheet name="credti 2011 post chiarim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<sst xmlns="http://schemas.openxmlformats.org/spreadsheetml/2006/main" count="296" uniqueCount="135">
  <si>
    <t>anno d'origine</t>
  </si>
  <si>
    <t>(importi in euro)</t>
  </si>
  <si>
    <t xml:space="preserve">CREDITO vs.Regione contributi indistinti </t>
  </si>
  <si>
    <t>anno d'origine del credito</t>
  </si>
  <si>
    <t xml:space="preserve">trasferimenti di cassa nel corso dell'esercizio risultanti alla Regione </t>
  </si>
  <si>
    <t xml:space="preserve"> debito compensato per ARAN </t>
  </si>
  <si>
    <t xml:space="preserve">saldo gestione emoderivati KEDRION </t>
  </si>
  <si>
    <t xml:space="preserve"> debito quota compartecipaz.oneri mutuo regionale perdite 2000</t>
  </si>
  <si>
    <t xml:space="preserve"> debito compensato per ARPA</t>
  </si>
  <si>
    <t>2004 e precedenti</t>
  </si>
  <si>
    <t>saldo gestione emoderivati AVIS - OIRM S.ANNA</t>
  </si>
  <si>
    <t>credito residuo per anticipo ripiano disavanzo 2007</t>
  </si>
  <si>
    <t>anticipo ripiano disavanzo 2006 -assegnazione originaria iscritta in bilancio-</t>
  </si>
  <si>
    <t>credito residuo per anticipo ripiano disavanzo 2006</t>
  </si>
  <si>
    <t>anticipo ripiano disavanzo 2005 -assegnazione originaria iscritta in bilancio-</t>
  </si>
  <si>
    <t>credito residuo per anticipo ripiano disavanzo 2005</t>
  </si>
  <si>
    <t>anticipo ripiano disavanzo 2004 e precedenti</t>
  </si>
  <si>
    <t xml:space="preserve">credito residuo per anticipo ripiano disavanzo 2004 e precedenti </t>
  </si>
  <si>
    <t>di cui eventuale eccedenza cessione debiti commerciali compensata</t>
  </si>
  <si>
    <t>anticipo ripiano disavanzo 2008 -assegnazione originaria iscritta in bilancio-</t>
  </si>
  <si>
    <t>credito residuo per anticipo ripiano disavanzo 2008</t>
  </si>
  <si>
    <t>anticipo ripiano disavanzo 2009 -assegnazione originaria iscritta in bilancio-</t>
  </si>
  <si>
    <t>debito quota fondo speciale per rischi responsabilità civile delle ASR -ART. 21 L.R. N. 9/2004  - anno 2010</t>
  </si>
  <si>
    <t>anticipo ripiano disavanzo 2007</t>
  </si>
  <si>
    <t>debito per distribuzione farmaci per conto compensato dalla Regione</t>
  </si>
  <si>
    <t>credito per distribuzione farmaci per conto compensato dalla Regione (riservato alla ASL AT capofila)</t>
  </si>
  <si>
    <t>quota eventualmente incassata a gennaio 2012</t>
  </si>
  <si>
    <t>credito verso Regione saldo contr.ind.al 31.12.2011</t>
  </si>
  <si>
    <t>credito verso Regione saldo al 31.12.2010 (bilancio ASR)</t>
  </si>
  <si>
    <t>quota eventualmente incassata a gennaio 2011 (DD liquid. Crediti 2009)</t>
  </si>
  <si>
    <t>quota eventualmente incassata a gennaio 2011 (DD liquid. Crediti 2010)</t>
  </si>
  <si>
    <t>quota eventualmente incassata a gennaio 2012 (DD liquid crediti 2010)</t>
  </si>
  <si>
    <t>credito verso Regione saldo al 31.12.2011</t>
  </si>
  <si>
    <t>anticipo ripiano disavanzo 2010 -assegnazione originaria iscritta in bilancio-</t>
  </si>
  <si>
    <t>quota dell'anticipo ripiano disavanzo compensata/incassata al 31.12.2011</t>
  </si>
  <si>
    <t>credito residuo per anticipo ripiano disavanzo 2010</t>
  </si>
  <si>
    <t>quota eventualmente incassata a gennaio 2012 (DD liquid crediti 2009)</t>
  </si>
  <si>
    <t>credito residuo per anticipo ripiano disavanzo 2009</t>
  </si>
  <si>
    <t>quota eventualmente incassata a gennaio 2011 (DD liquid. Crediti 2008)</t>
  </si>
  <si>
    <t>quota eventualmente incassata a gennaio 2012 (DD liquid crediti 2008)</t>
  </si>
  <si>
    <t>quota eventualmente incassata a gennaio 2011 (DD liquid. Crediti 2007)</t>
  </si>
  <si>
    <t>quota eventualmente incassata a gennaio 2012 (DD liquid crediti 2007)</t>
  </si>
  <si>
    <t>quota eventualmente incassata a gennaio 2012 (DD liquid crediti 2006 )</t>
  </si>
  <si>
    <t>quota eventualmente incassata a gennaio 2011 (DD liquid crediti 2006)</t>
  </si>
  <si>
    <t>quota eventualmente incassata a gennaio 2011 (DD liquid crediti 2005)</t>
  </si>
  <si>
    <t>quota eventualmente incassata a gennaio 2012 (DD liquid crediti 2005)</t>
  </si>
  <si>
    <t>quota eventualmente incassata a gennaio 2011 (DD liquid crediti 2004 e prec)</t>
  </si>
  <si>
    <t>quota eventualmente incassata a gennaio 2012(DD liquid crediti 2004 e prec)</t>
  </si>
  <si>
    <t>Totale crediti indistinti al 31.12.2011</t>
  </si>
  <si>
    <t>Totale credito residui per anticipo ripiano disavanzo al 31.12.2011</t>
  </si>
  <si>
    <t>Totale crediti  al 31.12.2011</t>
  </si>
  <si>
    <t>incremento x acc.to CNU</t>
  </si>
  <si>
    <t>conto 4.50.131</t>
  </si>
  <si>
    <t>ANNO 2011</t>
  </si>
  <si>
    <t>assegnazione DGR  3-2482/2011  (rettificato come all.to 1 a nota consun)</t>
  </si>
  <si>
    <t>rettifica delta mobilità</t>
  </si>
  <si>
    <t>Assegnazioni regionali (contributi indistinti) 2011 *</t>
  </si>
  <si>
    <t>+/- saldo mobilità tra ASR Piemonte  **</t>
  </si>
  <si>
    <t>+/-stranieri carico SSR - STP **</t>
  </si>
  <si>
    <t>*</t>
  </si>
  <si>
    <t>la differenza di quanto  evidenziato al punto 1 rispetto al conto 4.50.01.31 è rappresentata dal valore degli STP qui decurtati al punto 5</t>
  </si>
  <si>
    <t xml:space="preserve">** </t>
  </si>
  <si>
    <t>la quadratura del saldo di mobilità come da "grafico" si ottiene sommando i punti 4) e 5)</t>
  </si>
  <si>
    <t>Codice</t>
  </si>
  <si>
    <t>Descrizione</t>
  </si>
  <si>
    <t>prec 11</t>
  </si>
  <si>
    <t>cons 11</t>
  </si>
  <si>
    <t>diffe</t>
  </si>
  <si>
    <t>Assistenza sanitaria di base di Aziende sanitarie extra regionali</t>
  </si>
  <si>
    <t>Assistenza specialistica di Aziende sanitarie regionali USL</t>
  </si>
  <si>
    <t>Assistenza specialistica di Aziende ospedaliere regionali</t>
  </si>
  <si>
    <t>Assistenza specialistica di Aziende sanitarie extra regionali</t>
  </si>
  <si>
    <t>Assistenza ospedaliera di Aziende sanitarie regionali USL</t>
  </si>
  <si>
    <t>Assistenza ospedaliera di Aziende ospedaliere regionali</t>
  </si>
  <si>
    <t>Assistenza ospedaliera di Aziende sanitarie extra regionali</t>
  </si>
  <si>
    <t>Costo per assistenza farmaceutica da altre aziende sanitarie locali piemontesi</t>
  </si>
  <si>
    <t>Costo per assistenza medica di base da altre aziende sanitarie locali piemontesi</t>
  </si>
  <si>
    <t>Costo per farmaci ad erogazione e somministrazione diretta ("file F") da AASSLL</t>
  </si>
  <si>
    <t>Costo per farmaci ad erogazione e somministrazione diretta ("file F") da AASSOO</t>
  </si>
  <si>
    <t>Costo per assistenza farmaceutica da altre aziende sanitarie locali di altre regioni</t>
  </si>
  <si>
    <t>Costo per assistenza termale da altre aziende sanitarie regionali</t>
  </si>
  <si>
    <t>Costo per assitenza termale da altre aziende sanitarie extra-regione</t>
  </si>
  <si>
    <t xml:space="preserve">Assistenza ospedaliera di Aziende sanitarie regionali USL riaddebito c.cura </t>
  </si>
  <si>
    <t>Assistenza ospedaliera di Aziende sanitarie regionali USL riaddebito presidi ex aa.rr.tt.41-42-43</t>
  </si>
  <si>
    <t>Assistenza specialistica di Aziende sanitarie regionali USL riaddebito strutture accreditate</t>
  </si>
  <si>
    <t>Assistenza specialistica di Aziende sanitarie regionali USL riaddebito presidi ex aa.rr.tt.41-42-43</t>
  </si>
  <si>
    <t>Costo per farmaci ad erogazione e somministrazione diretta ("file F") da AASSLL RIADDEBITO presidi ex art.41-42-43</t>
  </si>
  <si>
    <t>Acquisti Farmaci (tracciato F) da AASSRR extra-Regione</t>
  </si>
  <si>
    <t>Costo per elitrasporto trasporti assistiti da AASSRR extra-regione</t>
  </si>
  <si>
    <t>Costo addebitato alle ASL per prestazioni erogate nel programma di screening dei tumori (mammella, collo dell'utero e colon retto)</t>
  </si>
  <si>
    <t>Assistenza sanitaria di base ad Aziende sanitarie regionali</t>
  </si>
  <si>
    <t>Assistenza sanitaria di base ad Aziende sanitarie extra regionali</t>
  </si>
  <si>
    <t>Assistenza specialistica ad Aziende sanitarie regionali USL produzione propria</t>
  </si>
  <si>
    <t>Assistenza specialistica ad Aziende sanitarie regionali USL riaddebito prestazioni acquistate</t>
  </si>
  <si>
    <t>Assistenza specialistica ad Aziende sanitarie extraregionali produzione propria</t>
  </si>
  <si>
    <t>Assistenza specialistica ad Aziende sanitarie extraregionali riaddebito prestazioni acquistate</t>
  </si>
  <si>
    <t>Assistenza ospedaliera ad Aziende sanitarie regionali produzione propria</t>
  </si>
  <si>
    <t>Assistenza ospedaliera ad Aziende sanitarie regionali USL riaddebito prestazioni acquistate</t>
  </si>
  <si>
    <t>Assistenza ospedaliera ad Aziende sanitarie extraregionali produzione propria</t>
  </si>
  <si>
    <t>Assistenza ospedaliera ad Aziende sanitarie extraregionali riaddebito prestazioni acquistate</t>
  </si>
  <si>
    <t xml:space="preserve">Erogazione diretta farmaci (file F) ad Aziende sanitarie regionali  </t>
  </si>
  <si>
    <t>Assistenza farmaceutica convenzionata per altre aziende sanitarie locali piemontesi</t>
  </si>
  <si>
    <t>Assistenza farmaceutica convenzionata per altre aziende sanitarie locali extraregionali</t>
  </si>
  <si>
    <t>Ricavi per assistenza termale da altre aziende sanitarie regionali</t>
  </si>
  <si>
    <t>Ricavi per assistenza termale da altre aziende sanitarie extra-regione</t>
  </si>
  <si>
    <t>Ricavi erogazione diretta farmaci (file F) ad Aziende sanitarie extra-regione</t>
  </si>
  <si>
    <t>Ricavo riconosciuto alle ASR per prestazioni erogate nel programma di screening dei tumori (mammella, collo dell'utero e colon retto)</t>
  </si>
  <si>
    <t>totale</t>
  </si>
  <si>
    <t>**</t>
  </si>
  <si>
    <t>a consuntivo minori costi = riduzione finanziamento</t>
  </si>
  <si>
    <t>a consuntivo minori costi =aumento finanziamento</t>
  </si>
  <si>
    <t>riduzione conto 4.50.01.31 e 1.22.01.01</t>
  </si>
  <si>
    <t xml:space="preserve">conto </t>
  </si>
  <si>
    <t>descrizione</t>
  </si>
  <si>
    <t>contratto</t>
  </si>
  <si>
    <t>95%</t>
  </si>
  <si>
    <t>FEC</t>
  </si>
  <si>
    <t>rettifiche</t>
  </si>
  <si>
    <t>cnt rett</t>
  </si>
  <si>
    <t>Assistenza specialistica strutture accreditate per propri assistiti</t>
  </si>
  <si>
    <t>Costi per assistenza specialistica strutture accreditate per residenti altre aa.ss.ll. piemontesi</t>
  </si>
  <si>
    <t>Costi per assistenza specialistica strutture accreditate per residenti altre aa.ss.ll. extra-Regione</t>
  </si>
  <si>
    <t>Assistenza di ricovero presso case di cura accreditate per propri assistiti</t>
  </si>
  <si>
    <t>Assistenza di ricovero presso case di cura accreditate per assistiti altre AASSLL piemontesi</t>
  </si>
  <si>
    <t>Assistenza di ricovero presso case di cura accreditate per assistiti altre AASSLL extra-regione</t>
  </si>
  <si>
    <t>Costi per prestazioni ospedaliere da strutture accreditate dalle Asl per i propri residenti - parificazione ai contratti siglati</t>
  </si>
  <si>
    <t>Costi per prestazioni specialistiche da strutture accreditate dalle Asl per propri residenti - parificazione ai contratti siglati</t>
  </si>
  <si>
    <t>Aumento valore produzione  per differenziale riconosciuto rispetto previsione di assistenza ospedaliera da AASSRR della Regione</t>
  </si>
  <si>
    <t>Aumento valore produzione  per differenziale riconosciuto rispetto previsione di assistenza specialistica da AASSRR della Regione</t>
  </si>
  <si>
    <t>Altre prestazioni sanitarie erogate da privati v/residenti extraregione in compensazione (mobilità attiva)</t>
  </si>
  <si>
    <t>anno 2006 e precedenti</t>
  </si>
  <si>
    <t>anno 2010</t>
  </si>
  <si>
    <t>anno 2011</t>
  </si>
  <si>
    <t>x</t>
  </si>
  <si>
    <t>riepilogo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</si>
</sst>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</numFmts>
  <fonts count="50">
    <font>
      <sz val="10"/>
      <name val="Arial"/>
      <family val="0"/>
    </font>
    <font>
      <b/>
      <i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70" fontId="0" fillId="0" borderId="0" applyFon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1" fontId="0" fillId="0" borderId="10" xfId="47" applyFont="1" applyBorder="1" applyAlignment="1">
      <alignment/>
    </xf>
    <xf numFmtId="41" fontId="3" fillId="0" borderId="0" xfId="47" applyFont="1" applyAlignment="1">
      <alignment/>
    </xf>
    <xf numFmtId="41" fontId="4" fillId="0" borderId="10" xfId="47" applyFont="1" applyBorder="1" applyAlignment="1">
      <alignment/>
    </xf>
    <xf numFmtId="41" fontId="0" fillId="0" borderId="10" xfId="47" applyFont="1" applyBorder="1" applyAlignment="1" quotePrefix="1">
      <alignment/>
    </xf>
    <xf numFmtId="41" fontId="0" fillId="0" borderId="0" xfId="47" applyAlignment="1">
      <alignment/>
    </xf>
    <xf numFmtId="41" fontId="0" fillId="0" borderId="10" xfId="47" applyBorder="1" applyAlignment="1">
      <alignment/>
    </xf>
    <xf numFmtId="41" fontId="0" fillId="0" borderId="10" xfId="47" applyBorder="1" applyAlignment="1" quotePrefix="1">
      <alignment/>
    </xf>
    <xf numFmtId="0" fontId="0" fillId="0" borderId="0" xfId="0" applyFill="1" applyAlignment="1">
      <alignment/>
    </xf>
    <xf numFmtId="41" fontId="0" fillId="0" borderId="10" xfId="47" applyFill="1" applyBorder="1" applyAlignment="1">
      <alignment/>
    </xf>
    <xf numFmtId="41" fontId="4" fillId="0" borderId="0" xfId="47" applyFont="1" applyBorder="1" applyAlignment="1">
      <alignment/>
    </xf>
    <xf numFmtId="43" fontId="0" fillId="0" borderId="0" xfId="46" applyFont="1" applyAlignment="1">
      <alignment/>
    </xf>
    <xf numFmtId="43" fontId="0" fillId="0" borderId="0" xfId="46" applyFont="1" applyFill="1" applyAlignment="1">
      <alignment/>
    </xf>
    <xf numFmtId="41" fontId="0" fillId="0" borderId="0" xfId="47" applyFill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3" fontId="0" fillId="0" borderId="0" xfId="46" applyFont="1" applyBorder="1" applyAlignment="1">
      <alignment vertical="center" wrapText="1"/>
    </xf>
    <xf numFmtId="0" fontId="0" fillId="0" borderId="0" xfId="0" applyFill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1" fontId="3" fillId="0" borderId="10" xfId="47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41" fontId="4" fillId="0" borderId="10" xfId="47" applyFont="1" applyBorder="1" applyAlignment="1" quotePrefix="1">
      <alignment/>
    </xf>
    <xf numFmtId="0" fontId="4" fillId="0" borderId="10" xfId="0" applyFont="1" applyFill="1" applyBorder="1" applyAlignment="1">
      <alignment horizontal="left" vertical="center" wrapText="1"/>
    </xf>
    <xf numFmtId="41" fontId="4" fillId="0" borderId="10" xfId="47" applyFont="1" applyFill="1" applyBorder="1" applyAlignment="1">
      <alignment/>
    </xf>
    <xf numFmtId="41" fontId="0" fillId="0" borderId="10" xfId="47" applyFont="1" applyFill="1" applyBorder="1" applyAlignment="1">
      <alignment/>
    </xf>
    <xf numFmtId="43" fontId="0" fillId="0" borderId="10" xfId="46" applyFont="1" applyBorder="1" applyAlignment="1">
      <alignment vertical="center" wrapText="1"/>
    </xf>
    <xf numFmtId="43" fontId="0" fillId="0" borderId="10" xfId="46" applyFont="1" applyBorder="1" applyAlignment="1">
      <alignment/>
    </xf>
    <xf numFmtId="43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12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0" fillId="0" borderId="17" xfId="0" applyFont="1" applyFill="1" applyBorder="1" applyAlignment="1">
      <alignment horizontal="left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13" fillId="0" borderId="10" xfId="49" applyFont="1" applyFill="1" applyBorder="1" applyAlignment="1">
      <alignment horizontal="left" vertical="center" wrapText="1"/>
      <protection/>
    </xf>
    <xf numFmtId="3" fontId="13" fillId="0" borderId="10" xfId="49" applyNumberFormat="1" applyFont="1" applyFill="1" applyBorder="1" applyAlignment="1">
      <alignment horizontal="center" vertical="center" wrapText="1"/>
      <protection/>
    </xf>
    <xf numFmtId="3" fontId="13" fillId="0" borderId="10" xfId="49" applyNumberFormat="1" applyFont="1" applyFill="1" applyBorder="1" applyAlignment="1" quotePrefix="1">
      <alignment horizontal="center" vertical="center" wrapText="1"/>
      <protection/>
    </xf>
    <xf numFmtId="0" fontId="0" fillId="0" borderId="10" xfId="49" applyFont="1" applyFill="1" applyBorder="1">
      <alignment/>
      <protection/>
    </xf>
    <xf numFmtId="0" fontId="0" fillId="0" borderId="0" xfId="49">
      <alignment/>
      <protection/>
    </xf>
    <xf numFmtId="3" fontId="13" fillId="0" borderId="10" xfId="49" applyNumberFormat="1" applyFont="1" applyFill="1" applyBorder="1" applyAlignment="1">
      <alignment horizontal="right" vertical="center" wrapText="1"/>
      <protection/>
    </xf>
    <xf numFmtId="3" fontId="0" fillId="0" borderId="10" xfId="49" applyNumberFormat="1" applyFill="1" applyBorder="1" applyAlignment="1">
      <alignment vertical="center"/>
      <protection/>
    </xf>
    <xf numFmtId="3" fontId="0" fillId="0" borderId="10" xfId="49" applyNumberFormat="1" applyFill="1" applyBorder="1">
      <alignment/>
      <protection/>
    </xf>
    <xf numFmtId="0" fontId="9" fillId="0" borderId="10" xfId="49" applyFont="1" applyBorder="1" applyAlignment="1">
      <alignment horizontal="left" vertical="center" wrapText="1"/>
      <protection/>
    </xf>
    <xf numFmtId="0" fontId="14" fillId="0" borderId="10" xfId="49" applyFont="1" applyFill="1" applyBorder="1" applyAlignment="1">
      <alignment horizontal="left" vertical="center" wrapText="1"/>
      <protection/>
    </xf>
    <xf numFmtId="3" fontId="14" fillId="0" borderId="10" xfId="49" applyNumberFormat="1" applyFont="1" applyFill="1" applyBorder="1" applyAlignment="1">
      <alignment horizontal="right" vertical="center" wrapText="1"/>
      <protection/>
    </xf>
    <xf numFmtId="3" fontId="4" fillId="0" borderId="10" xfId="49" applyNumberFormat="1" applyFont="1" applyFill="1" applyBorder="1">
      <alignment/>
      <protection/>
    </xf>
    <xf numFmtId="0" fontId="0" fillId="0" borderId="0" xfId="49" applyFont="1">
      <alignment/>
      <protection/>
    </xf>
    <xf numFmtId="0" fontId="2" fillId="0" borderId="10" xfId="49" applyFont="1" applyFill="1" applyBorder="1" applyAlignment="1">
      <alignment vertical="center" wrapText="1"/>
      <protection/>
    </xf>
    <xf numFmtId="3" fontId="2" fillId="0" borderId="10" xfId="49" applyNumberFormat="1" applyFont="1" applyFill="1" applyBorder="1" applyAlignment="1">
      <alignment vertical="center" wrapText="1"/>
      <protection/>
    </xf>
    <xf numFmtId="3" fontId="15" fillId="0" borderId="10" xfId="49" applyNumberFormat="1" applyFont="1" applyFill="1" applyBorder="1" applyAlignment="1">
      <alignment vertical="center" wrapText="1"/>
      <protection/>
    </xf>
    <xf numFmtId="0" fontId="0" fillId="0" borderId="10" xfId="49" applyFill="1" applyBorder="1">
      <alignment/>
      <protection/>
    </xf>
    <xf numFmtId="0" fontId="2" fillId="33" borderId="0" xfId="49" applyFont="1" applyFill="1" applyBorder="1" applyAlignment="1">
      <alignment vertical="center" wrapText="1"/>
      <protection/>
    </xf>
    <xf numFmtId="3" fontId="15" fillId="33" borderId="0" xfId="49" applyNumberFormat="1" applyFont="1" applyFill="1" applyBorder="1" applyAlignment="1">
      <alignment vertical="center" wrapText="1"/>
      <protection/>
    </xf>
    <xf numFmtId="0" fontId="0" fillId="33" borderId="0" xfId="49" applyFill="1">
      <alignment/>
      <protection/>
    </xf>
    <xf numFmtId="0" fontId="14" fillId="0" borderId="10" xfId="49" applyFont="1" applyBorder="1" applyAlignment="1">
      <alignment horizontal="left" vertical="center" wrapText="1"/>
      <protection/>
    </xf>
    <xf numFmtId="0" fontId="0" fillId="0" borderId="10" xfId="49" applyBorder="1">
      <alignment/>
      <protection/>
    </xf>
    <xf numFmtId="0" fontId="0" fillId="0" borderId="0" xfId="49" applyFill="1">
      <alignment/>
      <protection/>
    </xf>
    <xf numFmtId="3" fontId="0" fillId="0" borderId="0" xfId="49" applyNumberFormat="1" applyFill="1">
      <alignment/>
      <protection/>
    </xf>
    <xf numFmtId="0" fontId="9" fillId="0" borderId="11" xfId="49" applyFont="1" applyBorder="1" applyAlignment="1">
      <alignment horizontal="left" vertical="center" wrapText="1"/>
      <protection/>
    </xf>
    <xf numFmtId="0" fontId="9" fillId="0" borderId="12" xfId="49" applyFont="1" applyBorder="1" applyAlignment="1">
      <alignment horizontal="left" vertical="center" wrapText="1"/>
      <protection/>
    </xf>
    <xf numFmtId="0" fontId="2" fillId="0" borderId="12" xfId="49" applyFont="1" applyFill="1" applyBorder="1" applyAlignment="1">
      <alignment vertical="center" wrapText="1"/>
      <protection/>
    </xf>
    <xf numFmtId="0" fontId="2" fillId="0" borderId="13" xfId="49" applyFont="1" applyFill="1" applyBorder="1" applyAlignment="1">
      <alignment vertical="center" wrapText="1"/>
      <protection/>
    </xf>
    <xf numFmtId="0" fontId="9" fillId="0" borderId="14" xfId="49" applyFont="1" applyBorder="1" applyAlignment="1">
      <alignment horizontal="left" vertical="center" wrapText="1"/>
      <protection/>
    </xf>
    <xf numFmtId="0" fontId="9" fillId="0" borderId="0" xfId="49" applyFont="1" applyBorder="1" applyAlignment="1">
      <alignment horizontal="left" vertical="center" wrapText="1"/>
      <protection/>
    </xf>
    <xf numFmtId="0" fontId="2" fillId="0" borderId="0" xfId="49" applyFont="1" applyFill="1" applyBorder="1" applyAlignment="1">
      <alignment vertical="center" wrapText="1"/>
      <protection/>
    </xf>
    <xf numFmtId="0" fontId="2" fillId="0" borderId="15" xfId="49" applyFont="1" applyFill="1" applyBorder="1" applyAlignment="1">
      <alignment vertical="center" wrapText="1"/>
      <protection/>
    </xf>
    <xf numFmtId="0" fontId="0" fillId="0" borderId="0" xfId="49" applyFill="1" applyBorder="1">
      <alignment/>
      <protection/>
    </xf>
    <xf numFmtId="0" fontId="0" fillId="0" borderId="15" xfId="49" applyFill="1" applyBorder="1">
      <alignment/>
      <protection/>
    </xf>
    <xf numFmtId="3" fontId="0" fillId="0" borderId="10" xfId="49" applyNumberFormat="1" applyFont="1" applyFill="1" applyBorder="1">
      <alignment/>
      <protection/>
    </xf>
    <xf numFmtId="0" fontId="9" fillId="0" borderId="16" xfId="49" applyFont="1" applyBorder="1" applyAlignment="1">
      <alignment horizontal="left" vertical="center" wrapText="1"/>
      <protection/>
    </xf>
    <xf numFmtId="0" fontId="9" fillId="0" borderId="17" xfId="49" applyFont="1" applyBorder="1" applyAlignment="1">
      <alignment horizontal="left" vertical="center" wrapText="1"/>
      <protection/>
    </xf>
    <xf numFmtId="0" fontId="0" fillId="0" borderId="17" xfId="49" applyFill="1" applyBorder="1">
      <alignment/>
      <protection/>
    </xf>
    <xf numFmtId="0" fontId="0" fillId="0" borderId="18" xfId="49" applyFill="1" applyBorder="1">
      <alignment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0" xfId="49" applyFont="1">
      <alignment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-rag-8186\Dati\Documents%20and%20Settings\mazzag\Desktop\graficomobconsunti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ttog\Documents\Dati\CONSUN%2011\privati\PRIVATI_DEF_26MARZO13_DEF_DE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ttog\Documents\Dati\CONSUN%2011\privati\CSI_%20privati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 sintesi"/>
      <sheetName val="report analitico pdc"/>
      <sheetName val="Foglio1"/>
      <sheetName val="report analitico pdc (2)"/>
    </sheetNames>
    <sheetDataSet>
      <sheetData sheetId="2">
        <row r="1">
          <cell r="C1">
            <v>12137846</v>
          </cell>
        </row>
        <row r="5">
          <cell r="C5">
            <v>2203285</v>
          </cell>
        </row>
        <row r="6">
          <cell r="C6">
            <v>2174476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BLICO"/>
      <sheetName val="PRIVATI"/>
      <sheetName val="Foglio1"/>
      <sheetName val="Foglio1 (2)"/>
      <sheetName val="PUBBLICO (2)"/>
      <sheetName val="privati x NI"/>
    </sheetNames>
    <sheetDataSet>
      <sheetData sheetId="1">
        <row r="4">
          <cell r="E4">
            <v>23640560</v>
          </cell>
        </row>
        <row r="5">
          <cell r="E5">
            <v>8443720</v>
          </cell>
        </row>
        <row r="6">
          <cell r="E6">
            <v>16070453</v>
          </cell>
        </row>
        <row r="11">
          <cell r="E11">
            <v>2203286</v>
          </cell>
        </row>
        <row r="12">
          <cell r="E12">
            <v>2172139</v>
          </cell>
        </row>
        <row r="13">
          <cell r="E13">
            <v>8443720</v>
          </cell>
        </row>
        <row r="14">
          <cell r="E14">
            <v>16070453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icoveri"/>
      <sheetName val="amb"/>
      <sheetName val="amb (2)"/>
      <sheetName val="ricoveri (2)"/>
      <sheetName val="ricoveri (3)"/>
    </sheetNames>
    <sheetDataSet>
      <sheetData sheetId="4">
        <row r="57">
          <cell r="E57">
            <v>23986138</v>
          </cell>
          <cell r="F57">
            <v>10325001</v>
          </cell>
          <cell r="G57">
            <v>18521205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9.140625" style="69" customWidth="1"/>
    <col min="2" max="2" width="63.28125" style="69" customWidth="1"/>
    <col min="3" max="4" width="11.28125" style="87" bestFit="1" customWidth="1"/>
    <col min="5" max="5" width="13.8515625" style="87" customWidth="1"/>
    <col min="6" max="6" width="12.8515625" style="87" bestFit="1" customWidth="1"/>
    <col min="7" max="7" width="16.140625" style="69" customWidth="1"/>
    <col min="8" max="16384" width="9.140625" style="69" customWidth="1"/>
  </cols>
  <sheetData>
    <row r="2" spans="1:7" ht="15">
      <c r="A2" s="65" t="s">
        <v>112</v>
      </c>
      <c r="B2" s="65" t="s">
        <v>113</v>
      </c>
      <c r="C2" s="66" t="s">
        <v>114</v>
      </c>
      <c r="D2" s="67" t="s">
        <v>115</v>
      </c>
      <c r="E2" s="66" t="s">
        <v>116</v>
      </c>
      <c r="F2" s="66" t="s">
        <v>117</v>
      </c>
      <c r="G2" s="68" t="s">
        <v>118</v>
      </c>
    </row>
    <row r="3" spans="1:7" ht="15">
      <c r="A3" s="65">
        <v>3100419</v>
      </c>
      <c r="B3" s="65" t="s">
        <v>119</v>
      </c>
      <c r="C3" s="70">
        <v>12886583</v>
      </c>
      <c r="D3" s="70">
        <f>+C3*0.95</f>
        <v>12242253.85</v>
      </c>
      <c r="E3" s="71">
        <f>+'[1]Foglio1'!$C$1</f>
        <v>12137846</v>
      </c>
      <c r="F3" s="72">
        <f>+D3-E3</f>
        <v>104407.84999999963</v>
      </c>
      <c r="G3" s="73">
        <v>3100487</v>
      </c>
    </row>
    <row r="4" spans="1:7" ht="30">
      <c r="A4" s="65">
        <v>3100484</v>
      </c>
      <c r="B4" s="65" t="s">
        <v>120</v>
      </c>
      <c r="C4" s="70">
        <v>2229781</v>
      </c>
      <c r="D4" s="70">
        <f>+C4*0.95</f>
        <v>2118291.9499999997</v>
      </c>
      <c r="E4" s="71">
        <f>+'[1]Foglio1'!$C$5</f>
        <v>2203285</v>
      </c>
      <c r="F4" s="72">
        <f>+D4-E4</f>
        <v>-84993.05000000028</v>
      </c>
      <c r="G4" s="73">
        <v>3100487</v>
      </c>
    </row>
    <row r="5" spans="1:7" s="77" customFormat="1" ht="28.5">
      <c r="A5" s="74">
        <v>4500206</v>
      </c>
      <c r="B5" s="74" t="s">
        <v>93</v>
      </c>
      <c r="C5" s="75">
        <v>2229781</v>
      </c>
      <c r="D5" s="75">
        <v>2229781</v>
      </c>
      <c r="E5" s="75">
        <f>+'[2]PRIVATI'!E11</f>
        <v>2203286</v>
      </c>
      <c r="F5" s="76">
        <f>+D5-E5</f>
        <v>26495</v>
      </c>
      <c r="G5" s="73">
        <v>4500254</v>
      </c>
    </row>
    <row r="6" spans="1:7" ht="30">
      <c r="A6" s="65">
        <v>3100485</v>
      </c>
      <c r="B6" s="65" t="s">
        <v>121</v>
      </c>
      <c r="C6" s="70">
        <v>2631690</v>
      </c>
      <c r="D6" s="70">
        <f>+C6*0.95</f>
        <v>2500105.5</v>
      </c>
      <c r="E6" s="71">
        <f>+'[1]Foglio1'!$C$6</f>
        <v>2174476</v>
      </c>
      <c r="F6" s="72">
        <f>+D6-E6</f>
        <v>325629.5</v>
      </c>
      <c r="G6" s="73">
        <v>3100487</v>
      </c>
    </row>
    <row r="7" spans="1:7" s="77" customFormat="1" ht="28.5">
      <c r="A7" s="74">
        <v>4500208</v>
      </c>
      <c r="B7" s="74" t="s">
        <v>95</v>
      </c>
      <c r="C7" s="75">
        <v>2631690</v>
      </c>
      <c r="D7" s="75">
        <v>2631690</v>
      </c>
      <c r="E7" s="75">
        <f>+'[2]PRIVATI'!E12</f>
        <v>2172139</v>
      </c>
      <c r="F7" s="76">
        <f>+D7-E7</f>
        <v>459551</v>
      </c>
      <c r="G7" s="73">
        <v>4500276</v>
      </c>
    </row>
    <row r="8" spans="1:7" ht="15">
      <c r="A8" s="78"/>
      <c r="B8" s="78" t="s">
        <v>107</v>
      </c>
      <c r="C8" s="79">
        <f>+C3+C4+C6</f>
        <v>17748054</v>
      </c>
      <c r="D8" s="79">
        <f>+D3+D4+D6</f>
        <v>16860651.299999997</v>
      </c>
      <c r="E8" s="79">
        <f>+E3+E4+E6</f>
        <v>16515607</v>
      </c>
      <c r="F8" s="80"/>
      <c r="G8" s="81"/>
    </row>
    <row r="9" spans="1:7" ht="15">
      <c r="A9" s="82"/>
      <c r="B9" s="82"/>
      <c r="C9" s="83"/>
      <c r="D9" s="83"/>
      <c r="E9" s="83"/>
      <c r="F9" s="84"/>
      <c r="G9" s="84"/>
    </row>
    <row r="10" spans="1:7" ht="15">
      <c r="A10" s="65" t="s">
        <v>112</v>
      </c>
      <c r="B10" s="65" t="s">
        <v>113</v>
      </c>
      <c r="C10" s="66" t="s">
        <v>114</v>
      </c>
      <c r="D10" s="67" t="s">
        <v>115</v>
      </c>
      <c r="E10" s="66" t="s">
        <v>116</v>
      </c>
      <c r="F10" s="66" t="s">
        <v>117</v>
      </c>
      <c r="G10" s="68" t="s">
        <v>118</v>
      </c>
    </row>
    <row r="11" spans="1:7" ht="15">
      <c r="A11" s="65">
        <v>3100471</v>
      </c>
      <c r="B11" s="65" t="s">
        <v>122</v>
      </c>
      <c r="C11" s="70">
        <f>+'[3]ricoveri (3)'!$E$57</f>
        <v>23986138</v>
      </c>
      <c r="D11" s="70">
        <f>+C11*0.95</f>
        <v>22786831.099999998</v>
      </c>
      <c r="E11" s="70">
        <f>+'[2]PRIVATI'!E4</f>
        <v>23640560</v>
      </c>
      <c r="F11" s="72">
        <f>+D11-E11</f>
        <v>-853728.9000000022</v>
      </c>
      <c r="G11" s="73">
        <v>3100486</v>
      </c>
    </row>
    <row r="12" spans="1:8" ht="30">
      <c r="A12" s="65">
        <v>3100472</v>
      </c>
      <c r="B12" s="65" t="s">
        <v>123</v>
      </c>
      <c r="C12" s="70">
        <f>+'[3]ricoveri (3)'!$F$57</f>
        <v>10325001</v>
      </c>
      <c r="D12" s="70">
        <f>+C12*0.95</f>
        <v>9808750.95</v>
      </c>
      <c r="E12" s="70">
        <f>+'[2]PRIVATI'!E5</f>
        <v>8443720</v>
      </c>
      <c r="F12" s="72">
        <f>+D12-E12</f>
        <v>1365030.9499999993</v>
      </c>
      <c r="G12" s="73">
        <v>3100486</v>
      </c>
      <c r="H12" s="105" t="s">
        <v>133</v>
      </c>
    </row>
    <row r="13" spans="1:7" s="77" customFormat="1" ht="28.5">
      <c r="A13" s="85">
        <v>4500212</v>
      </c>
      <c r="B13" s="85" t="s">
        <v>97</v>
      </c>
      <c r="C13" s="75">
        <v>10670044</v>
      </c>
      <c r="D13" s="75">
        <v>10670044</v>
      </c>
      <c r="E13" s="75">
        <f>+'[2]PRIVATI'!E13</f>
        <v>8443720</v>
      </c>
      <c r="F13" s="76">
        <f>+D13-E13</f>
        <v>2226324</v>
      </c>
      <c r="G13" s="73">
        <v>4500253</v>
      </c>
    </row>
    <row r="14" spans="1:8" ht="30">
      <c r="A14" s="65">
        <v>3100478</v>
      </c>
      <c r="B14" s="65" t="s">
        <v>124</v>
      </c>
      <c r="C14" s="70">
        <f>+'[3]ricoveri (3)'!$G$57</f>
        <v>18521205</v>
      </c>
      <c r="D14" s="70">
        <f>+C14*0.95</f>
        <v>17595144.75</v>
      </c>
      <c r="E14" s="70">
        <f>+'[2]PRIVATI'!E6</f>
        <v>16070453</v>
      </c>
      <c r="F14" s="72">
        <f>+D14-E14</f>
        <v>1524691.75</v>
      </c>
      <c r="G14" s="73">
        <v>3100486</v>
      </c>
      <c r="H14" s="105" t="s">
        <v>133</v>
      </c>
    </row>
    <row r="15" spans="1:8" s="77" customFormat="1" ht="28.5">
      <c r="A15" s="85">
        <v>4500214</v>
      </c>
      <c r="B15" s="85" t="s">
        <v>99</v>
      </c>
      <c r="C15" s="75">
        <v>18521206</v>
      </c>
      <c r="D15" s="75">
        <v>18521206</v>
      </c>
      <c r="E15" s="75">
        <f>+'[2]PRIVATI'!E14</f>
        <v>16070453</v>
      </c>
      <c r="F15" s="76">
        <f>+D15-E15</f>
        <v>2450753</v>
      </c>
      <c r="G15" s="73">
        <v>4500276</v>
      </c>
      <c r="H15" s="105" t="s">
        <v>133</v>
      </c>
    </row>
    <row r="16" spans="1:7" ht="14.25">
      <c r="A16" s="78"/>
      <c r="B16" s="78" t="s">
        <v>107</v>
      </c>
      <c r="C16" s="79">
        <f>+C11+C12+C14</f>
        <v>52832344</v>
      </c>
      <c r="D16" s="79">
        <f>+D11+D12+D14</f>
        <v>50190726.8</v>
      </c>
      <c r="E16" s="79">
        <f>+E11+E12+E14</f>
        <v>48154733</v>
      </c>
      <c r="F16" s="81"/>
      <c r="G16" s="86"/>
    </row>
    <row r="17" ht="12.75">
      <c r="D17" s="88"/>
    </row>
    <row r="18" spans="1:6" ht="25.5">
      <c r="A18" s="89">
        <v>3100486</v>
      </c>
      <c r="B18" s="90" t="s">
        <v>125</v>
      </c>
      <c r="C18" s="91"/>
      <c r="D18" s="91"/>
      <c r="E18" s="92"/>
      <c r="F18" s="72">
        <f>+F11+F12+F14</f>
        <v>2035993.799999997</v>
      </c>
    </row>
    <row r="19" spans="1:6" ht="25.5">
      <c r="A19" s="93">
        <v>3100487</v>
      </c>
      <c r="B19" s="94" t="s">
        <v>126</v>
      </c>
      <c r="C19" s="95"/>
      <c r="D19" s="95"/>
      <c r="E19" s="96"/>
      <c r="F19" s="72">
        <f>+F3+F4+F6</f>
        <v>345044.29999999935</v>
      </c>
    </row>
    <row r="20" spans="1:6" ht="25.5">
      <c r="A20" s="93">
        <v>4500253</v>
      </c>
      <c r="B20" s="94" t="s">
        <v>127</v>
      </c>
      <c r="C20" s="97"/>
      <c r="D20" s="97"/>
      <c r="E20" s="98"/>
      <c r="F20" s="99">
        <f>+F13</f>
        <v>2226324</v>
      </c>
    </row>
    <row r="21" spans="1:6" ht="25.5">
      <c r="A21" s="93">
        <v>4500254</v>
      </c>
      <c r="B21" s="94" t="s">
        <v>128</v>
      </c>
      <c r="C21" s="97"/>
      <c r="D21" s="97"/>
      <c r="E21" s="98"/>
      <c r="F21" s="99">
        <f>+F5</f>
        <v>26495</v>
      </c>
    </row>
    <row r="22" spans="1:6" ht="25.5">
      <c r="A22" s="100">
        <v>4500276</v>
      </c>
      <c r="B22" s="101" t="s">
        <v>129</v>
      </c>
      <c r="C22" s="102"/>
      <c r="D22" s="102"/>
      <c r="E22" s="103"/>
      <c r="F22" s="99">
        <f>+F15+F7</f>
        <v>2910304</v>
      </c>
    </row>
    <row r="23" spans="1:20" s="87" customFormat="1" ht="12.75">
      <c r="A23" s="69"/>
      <c r="B23" s="69"/>
      <c r="E23" s="88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&amp;LBILANCIO AL 31/12/2011&amp;CDETTAGLIO SOTTOCONTI EROGATORI PRIVATI&amp;RREGIONE PIEMONTE
Assessorato Sanità
ASL 213 - ASLAL</oddHeader>
    <oddFooter>&amp;L21/03/2012&amp;C&amp;P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49"/>
  <sheetViews>
    <sheetView zoomScalePageLayoutView="0" workbookViewId="0" topLeftCell="A22">
      <selection activeCell="A1" sqref="A1:IV1"/>
    </sheetView>
  </sheetViews>
  <sheetFormatPr defaultColWidth="9.140625" defaultRowHeight="12.75"/>
  <cols>
    <col min="1" max="1" width="9.00390625" style="40" bestFit="1" customWidth="1"/>
    <col min="2" max="2" width="56.28125" style="40" customWidth="1"/>
    <col min="3" max="3" width="12.140625" style="40" bestFit="1" customWidth="1"/>
    <col min="4" max="4" width="10.8515625" style="40" bestFit="1" customWidth="1"/>
    <col min="5" max="5" width="9.7109375" style="40" bestFit="1" customWidth="1"/>
    <col min="6" max="6" width="2.421875" style="40" bestFit="1" customWidth="1"/>
    <col min="7" max="7" width="27.57421875" style="40" bestFit="1" customWidth="1"/>
    <col min="8" max="16384" width="9.140625" style="40" customWidth="1"/>
  </cols>
  <sheetData>
    <row r="2" spans="1:7" ht="23.25">
      <c r="A2" s="43" t="s">
        <v>63</v>
      </c>
      <c r="B2" s="44" t="s">
        <v>64</v>
      </c>
      <c r="C2" s="45" t="s">
        <v>65</v>
      </c>
      <c r="D2" s="45" t="s">
        <v>66</v>
      </c>
      <c r="E2" s="45" t="s">
        <v>67</v>
      </c>
      <c r="F2" s="39"/>
      <c r="G2" s="39"/>
    </row>
    <row r="3" spans="1:7" ht="12.75">
      <c r="A3" s="46">
        <v>3100304</v>
      </c>
      <c r="B3" s="46" t="s">
        <v>68</v>
      </c>
      <c r="C3" s="47">
        <v>176028</v>
      </c>
      <c r="D3" s="48">
        <v>211129</v>
      </c>
      <c r="E3" s="48">
        <f>+D3-C3</f>
        <v>35101</v>
      </c>
      <c r="F3" s="39"/>
      <c r="G3" s="39"/>
    </row>
    <row r="4" spans="1:7" ht="12.75">
      <c r="A4" s="46">
        <v>3100305</v>
      </c>
      <c r="B4" s="46" t="s">
        <v>69</v>
      </c>
      <c r="C4" s="47">
        <v>1499594</v>
      </c>
      <c r="D4" s="48">
        <v>1726946</v>
      </c>
      <c r="E4" s="48">
        <f aca="true" t="shared" si="0" ref="E4:E24">+D4-C4</f>
        <v>227352</v>
      </c>
      <c r="F4" s="39"/>
      <c r="G4" s="39"/>
    </row>
    <row r="5" spans="1:7" ht="12.75">
      <c r="A5" s="46">
        <v>3100306</v>
      </c>
      <c r="B5" s="46" t="s">
        <v>70</v>
      </c>
      <c r="C5" s="47">
        <v>32025671</v>
      </c>
      <c r="D5" s="48">
        <v>34436538</v>
      </c>
      <c r="E5" s="48">
        <f t="shared" si="0"/>
        <v>2410867</v>
      </c>
      <c r="F5" s="39"/>
      <c r="G5" s="39"/>
    </row>
    <row r="6" spans="1:7" ht="12.75">
      <c r="A6" s="46">
        <v>3100312</v>
      </c>
      <c r="B6" s="46" t="s">
        <v>71</v>
      </c>
      <c r="C6" s="47">
        <v>6003649</v>
      </c>
      <c r="D6" s="48">
        <v>6588121</v>
      </c>
      <c r="E6" s="48">
        <f t="shared" si="0"/>
        <v>584472</v>
      </c>
      <c r="F6" s="39"/>
      <c r="G6" s="39"/>
    </row>
    <row r="7" spans="1:7" ht="12.75">
      <c r="A7" s="46">
        <v>3100315</v>
      </c>
      <c r="B7" s="46" t="s">
        <v>72</v>
      </c>
      <c r="C7" s="47">
        <v>4119336</v>
      </c>
      <c r="D7" s="48">
        <v>4245065</v>
      </c>
      <c r="E7" s="48">
        <f t="shared" si="0"/>
        <v>125729</v>
      </c>
      <c r="F7" s="39"/>
      <c r="G7" s="39"/>
    </row>
    <row r="8" spans="1:7" ht="12.75">
      <c r="A8" s="46">
        <v>3100316</v>
      </c>
      <c r="B8" s="46" t="s">
        <v>73</v>
      </c>
      <c r="C8" s="47">
        <v>104306180</v>
      </c>
      <c r="D8" s="48">
        <v>99370447</v>
      </c>
      <c r="E8" s="48">
        <f t="shared" si="0"/>
        <v>-4935733</v>
      </c>
      <c r="F8" s="39"/>
      <c r="G8" s="39"/>
    </row>
    <row r="9" spans="1:7" ht="12.75">
      <c r="A9" s="46">
        <v>3100322</v>
      </c>
      <c r="B9" s="46" t="s">
        <v>74</v>
      </c>
      <c r="C9" s="47">
        <v>43663751</v>
      </c>
      <c r="D9" s="48">
        <v>42079190</v>
      </c>
      <c r="E9" s="48">
        <f t="shared" si="0"/>
        <v>-1584561</v>
      </c>
      <c r="F9" s="39"/>
      <c r="G9" s="39"/>
    </row>
    <row r="10" spans="1:7" ht="12.75">
      <c r="A10" s="46">
        <v>3100345</v>
      </c>
      <c r="B10" s="46" t="s">
        <v>75</v>
      </c>
      <c r="C10" s="47">
        <v>628980</v>
      </c>
      <c r="D10" s="48">
        <v>470718</v>
      </c>
      <c r="E10" s="48">
        <f t="shared" si="0"/>
        <v>-158262</v>
      </c>
      <c r="F10" s="39"/>
      <c r="G10" s="39"/>
    </row>
    <row r="11" spans="1:7" ht="12.75">
      <c r="A11" s="46">
        <v>3100346</v>
      </c>
      <c r="B11" s="46" t="s">
        <v>76</v>
      </c>
      <c r="C11" s="47">
        <v>80762</v>
      </c>
      <c r="D11" s="48">
        <v>72237</v>
      </c>
      <c r="E11" s="48">
        <f t="shared" si="0"/>
        <v>-8525</v>
      </c>
      <c r="F11" s="39"/>
      <c r="G11" s="39"/>
    </row>
    <row r="12" spans="1:7" ht="12.75">
      <c r="A12" s="46">
        <v>3100347</v>
      </c>
      <c r="B12" s="46" t="s">
        <v>77</v>
      </c>
      <c r="C12" s="47">
        <v>546637</v>
      </c>
      <c r="D12" s="48">
        <v>605680</v>
      </c>
      <c r="E12" s="48">
        <f t="shared" si="0"/>
        <v>59043</v>
      </c>
      <c r="F12" s="39"/>
      <c r="G12" s="39"/>
    </row>
    <row r="13" spans="1:7" ht="12.75">
      <c r="A13" s="46">
        <v>3100348</v>
      </c>
      <c r="B13" s="46" t="s">
        <v>78</v>
      </c>
      <c r="C13" s="47">
        <v>7883160</v>
      </c>
      <c r="D13" s="48">
        <v>8663274</v>
      </c>
      <c r="E13" s="48">
        <f t="shared" si="0"/>
        <v>780114</v>
      </c>
      <c r="F13" s="39"/>
      <c r="G13" s="39"/>
    </row>
    <row r="14" spans="1:7" ht="12.75">
      <c r="A14" s="46">
        <v>3100349</v>
      </c>
      <c r="B14" s="46" t="s">
        <v>79</v>
      </c>
      <c r="C14" s="47">
        <v>647684</v>
      </c>
      <c r="D14" s="48">
        <v>0</v>
      </c>
      <c r="E14" s="48">
        <f t="shared" si="0"/>
        <v>-647684</v>
      </c>
      <c r="F14" s="39"/>
      <c r="G14" s="39"/>
    </row>
    <row r="15" spans="1:7" ht="12.75">
      <c r="A15" s="46">
        <v>3100350</v>
      </c>
      <c r="B15" s="46" t="s">
        <v>80</v>
      </c>
      <c r="C15" s="47">
        <v>25418</v>
      </c>
      <c r="D15" s="48">
        <v>27235</v>
      </c>
      <c r="E15" s="48">
        <f t="shared" si="0"/>
        <v>1817</v>
      </c>
      <c r="F15" s="39"/>
      <c r="G15" s="39"/>
    </row>
    <row r="16" spans="1:7" ht="12.75">
      <c r="A16" s="46">
        <v>3100351</v>
      </c>
      <c r="B16" s="46" t="s">
        <v>81</v>
      </c>
      <c r="C16" s="47">
        <v>643403</v>
      </c>
      <c r="D16" s="48">
        <v>608166</v>
      </c>
      <c r="E16" s="48">
        <f t="shared" si="0"/>
        <v>-35237</v>
      </c>
      <c r="F16" s="39"/>
      <c r="G16" s="39"/>
    </row>
    <row r="17" spans="1:7" ht="12.75">
      <c r="A17" s="46">
        <v>3100361</v>
      </c>
      <c r="B17" s="46" t="s">
        <v>82</v>
      </c>
      <c r="C17" s="47">
        <v>4142789</v>
      </c>
      <c r="D17" s="48">
        <v>3644143</v>
      </c>
      <c r="E17" s="48">
        <f t="shared" si="0"/>
        <v>-498646</v>
      </c>
      <c r="F17" s="39"/>
      <c r="G17" s="39"/>
    </row>
    <row r="18" spans="1:7" ht="12.75">
      <c r="A18" s="46">
        <v>3100362</v>
      </c>
      <c r="B18" s="46" t="s">
        <v>83</v>
      </c>
      <c r="C18" s="47">
        <v>2110019</v>
      </c>
      <c r="D18" s="48">
        <v>1827137</v>
      </c>
      <c r="E18" s="48">
        <f t="shared" si="0"/>
        <v>-282882</v>
      </c>
      <c r="F18" s="39"/>
      <c r="G18" s="39"/>
    </row>
    <row r="19" spans="1:7" ht="12.75">
      <c r="A19" s="46">
        <v>3100363</v>
      </c>
      <c r="B19" s="46" t="s">
        <v>84</v>
      </c>
      <c r="C19" s="47">
        <v>1272814</v>
      </c>
      <c r="D19" s="48">
        <v>523032</v>
      </c>
      <c r="E19" s="48">
        <f t="shared" si="0"/>
        <v>-749782</v>
      </c>
      <c r="F19" s="39"/>
      <c r="G19" s="39"/>
    </row>
    <row r="20" spans="1:7" ht="12.75">
      <c r="A20" s="46">
        <v>3100364</v>
      </c>
      <c r="B20" s="46" t="s">
        <v>85</v>
      </c>
      <c r="C20" s="47">
        <v>189088</v>
      </c>
      <c r="D20" s="48">
        <v>370461</v>
      </c>
      <c r="E20" s="48">
        <f t="shared" si="0"/>
        <v>181373</v>
      </c>
      <c r="F20" s="39"/>
      <c r="G20" s="39"/>
    </row>
    <row r="21" spans="1:7" ht="12.75">
      <c r="A21" s="46">
        <v>3100365</v>
      </c>
      <c r="B21" s="46" t="s">
        <v>86</v>
      </c>
      <c r="C21" s="47">
        <v>128198</v>
      </c>
      <c r="D21" s="48">
        <v>78311</v>
      </c>
      <c r="E21" s="48">
        <f t="shared" si="0"/>
        <v>-49887</v>
      </c>
      <c r="F21" s="39"/>
      <c r="G21" s="39"/>
    </row>
    <row r="22" spans="1:7" ht="12.75">
      <c r="A22" s="46">
        <v>3100371</v>
      </c>
      <c r="B22" s="46" t="s">
        <v>87</v>
      </c>
      <c r="C22" s="47">
        <v>4239341</v>
      </c>
      <c r="D22" s="48">
        <v>4929525</v>
      </c>
      <c r="E22" s="48">
        <f t="shared" si="0"/>
        <v>690184</v>
      </c>
      <c r="F22" s="39"/>
      <c r="G22" s="39"/>
    </row>
    <row r="23" spans="1:7" ht="12.75">
      <c r="A23" s="46">
        <v>3100374</v>
      </c>
      <c r="B23" s="46" t="s">
        <v>88</v>
      </c>
      <c r="C23" s="47">
        <v>207737</v>
      </c>
      <c r="D23" s="48">
        <v>202252</v>
      </c>
      <c r="E23" s="48">
        <f t="shared" si="0"/>
        <v>-5485</v>
      </c>
      <c r="F23" s="39"/>
      <c r="G23" s="39"/>
    </row>
    <row r="24" spans="1:7" ht="12.75">
      <c r="A24" s="46">
        <v>3100377</v>
      </c>
      <c r="B24" s="46" t="s">
        <v>89</v>
      </c>
      <c r="C24" s="47">
        <v>456048</v>
      </c>
      <c r="D24" s="48">
        <v>460361</v>
      </c>
      <c r="E24" s="48">
        <f t="shared" si="0"/>
        <v>4313</v>
      </c>
      <c r="F24" s="39"/>
      <c r="G24" s="39"/>
    </row>
    <row r="25" spans="1:7" ht="12.75">
      <c r="A25" s="46"/>
      <c r="B25" s="46" t="s">
        <v>107</v>
      </c>
      <c r="C25" s="47">
        <f>SUM(C3:C24)</f>
        <v>214996287</v>
      </c>
      <c r="D25" s="47">
        <f>SUM(D3:D24)</f>
        <v>211139968</v>
      </c>
      <c r="E25" s="47">
        <f>SUM(E3:E24)</f>
        <v>-3856319</v>
      </c>
      <c r="F25" s="39" t="s">
        <v>59</v>
      </c>
      <c r="G25" s="39"/>
    </row>
    <row r="26" spans="1:7" ht="12.75">
      <c r="A26" s="49"/>
      <c r="B26" s="49"/>
      <c r="C26" s="49"/>
      <c r="D26" s="49"/>
      <c r="E26" s="49"/>
      <c r="F26" s="39"/>
      <c r="G26" s="39"/>
    </row>
    <row r="27" spans="1:7" ht="12.75">
      <c r="A27" s="45"/>
      <c r="B27" s="45"/>
      <c r="C27" s="45" t="s">
        <v>65</v>
      </c>
      <c r="D27" s="45" t="s">
        <v>66</v>
      </c>
      <c r="E27" s="45" t="s">
        <v>67</v>
      </c>
      <c r="F27" s="39"/>
      <c r="G27" s="39"/>
    </row>
    <row r="28" spans="1:7" ht="12.75">
      <c r="A28" s="46">
        <v>4500203</v>
      </c>
      <c r="B28" s="46" t="s">
        <v>90</v>
      </c>
      <c r="C28" s="47">
        <v>67276</v>
      </c>
      <c r="D28" s="48">
        <v>36212</v>
      </c>
      <c r="E28" s="48">
        <f aca="true" t="shared" si="1" ref="E28:E44">+D28-C28</f>
        <v>-31064</v>
      </c>
      <c r="F28" s="39"/>
      <c r="G28" s="39"/>
    </row>
    <row r="29" spans="1:7" ht="12.75">
      <c r="A29" s="46">
        <v>4500204</v>
      </c>
      <c r="B29" s="46" t="s">
        <v>91</v>
      </c>
      <c r="C29" s="47">
        <v>235687</v>
      </c>
      <c r="D29" s="48">
        <v>120087</v>
      </c>
      <c r="E29" s="48">
        <f t="shared" si="1"/>
        <v>-115600</v>
      </c>
      <c r="F29" s="39"/>
      <c r="G29" s="39"/>
    </row>
    <row r="30" spans="1:7" ht="12.75">
      <c r="A30" s="46">
        <v>4500205</v>
      </c>
      <c r="B30" s="46" t="s">
        <v>92</v>
      </c>
      <c r="C30" s="47">
        <v>2590595</v>
      </c>
      <c r="D30" s="48">
        <v>2864108</v>
      </c>
      <c r="E30" s="48">
        <f t="shared" si="1"/>
        <v>273513</v>
      </c>
      <c r="F30" s="39"/>
      <c r="G30" s="39"/>
    </row>
    <row r="31" spans="1:7" ht="12.75">
      <c r="A31" s="46">
        <v>4500206</v>
      </c>
      <c r="B31" s="46" t="s">
        <v>93</v>
      </c>
      <c r="C31" s="47">
        <v>0</v>
      </c>
      <c r="D31" s="48"/>
      <c r="E31" s="48">
        <f t="shared" si="1"/>
        <v>0</v>
      </c>
      <c r="F31" s="39"/>
      <c r="G31" s="39"/>
    </row>
    <row r="32" spans="1:7" ht="12.75">
      <c r="A32" s="46">
        <v>4500207</v>
      </c>
      <c r="B32" s="46" t="s">
        <v>94</v>
      </c>
      <c r="C32" s="47">
        <v>3127972</v>
      </c>
      <c r="D32" s="48">
        <v>3397206</v>
      </c>
      <c r="E32" s="48">
        <f t="shared" si="1"/>
        <v>269234</v>
      </c>
      <c r="F32" s="39"/>
      <c r="G32" s="39"/>
    </row>
    <row r="33" spans="1:7" ht="12.75">
      <c r="A33" s="46">
        <v>4500208</v>
      </c>
      <c r="B33" s="46" t="s">
        <v>95</v>
      </c>
      <c r="C33" s="47">
        <v>0</v>
      </c>
      <c r="D33" s="48"/>
      <c r="E33" s="48">
        <f t="shared" si="1"/>
        <v>0</v>
      </c>
      <c r="F33" s="39"/>
      <c r="G33" s="39"/>
    </row>
    <row r="34" spans="1:7" ht="12.75">
      <c r="A34" s="46">
        <v>4500211</v>
      </c>
      <c r="B34" s="46" t="s">
        <v>96</v>
      </c>
      <c r="C34" s="47">
        <v>7853407</v>
      </c>
      <c r="D34" s="48">
        <v>6380610</v>
      </c>
      <c r="E34" s="48">
        <f t="shared" si="1"/>
        <v>-1472797</v>
      </c>
      <c r="F34" s="39"/>
      <c r="G34" s="39"/>
    </row>
    <row r="35" spans="1:7" ht="12.75">
      <c r="A35" s="46">
        <v>4500212</v>
      </c>
      <c r="B35" s="46" t="s">
        <v>97</v>
      </c>
      <c r="C35" s="47">
        <v>0</v>
      </c>
      <c r="D35" s="48"/>
      <c r="E35" s="48">
        <f t="shared" si="1"/>
        <v>0</v>
      </c>
      <c r="F35" s="39"/>
      <c r="G35" s="39"/>
    </row>
    <row r="36" spans="1:7" ht="12.75">
      <c r="A36" s="46">
        <v>4500213</v>
      </c>
      <c r="B36" s="46" t="s">
        <v>98</v>
      </c>
      <c r="C36" s="47">
        <v>9719480</v>
      </c>
      <c r="D36" s="48">
        <v>8292092</v>
      </c>
      <c r="E36" s="48">
        <f t="shared" si="1"/>
        <v>-1427388</v>
      </c>
      <c r="F36" s="39"/>
      <c r="G36" s="39"/>
    </row>
    <row r="37" spans="1:7" ht="12.75">
      <c r="A37" s="46">
        <v>4500214</v>
      </c>
      <c r="B37" s="46" t="s">
        <v>99</v>
      </c>
      <c r="C37" s="47">
        <v>0</v>
      </c>
      <c r="D37" s="48"/>
      <c r="E37" s="48">
        <f t="shared" si="1"/>
        <v>0</v>
      </c>
      <c r="F37" s="39"/>
      <c r="G37" s="39"/>
    </row>
    <row r="38" spans="1:7" ht="12.75">
      <c r="A38" s="46">
        <v>4500244</v>
      </c>
      <c r="B38" s="46" t="s">
        <v>100</v>
      </c>
      <c r="C38" s="47">
        <v>454697</v>
      </c>
      <c r="D38" s="48">
        <v>445492</v>
      </c>
      <c r="E38" s="48">
        <f t="shared" si="1"/>
        <v>-9205</v>
      </c>
      <c r="F38" s="39"/>
      <c r="G38" s="39"/>
    </row>
    <row r="39" spans="1:7" ht="12.75">
      <c r="A39" s="46">
        <v>4500245</v>
      </c>
      <c r="B39" s="46" t="s">
        <v>101</v>
      </c>
      <c r="C39" s="47">
        <v>1412728</v>
      </c>
      <c r="D39" s="48">
        <v>1041461</v>
      </c>
      <c r="E39" s="48">
        <f t="shared" si="1"/>
        <v>-371267</v>
      </c>
      <c r="F39" s="39"/>
      <c r="G39" s="39"/>
    </row>
    <row r="40" spans="1:7" ht="12.75">
      <c r="A40" s="46">
        <v>4500247</v>
      </c>
      <c r="B40" s="46" t="s">
        <v>102</v>
      </c>
      <c r="C40" s="47">
        <v>750131</v>
      </c>
      <c r="D40" s="48">
        <v>601246</v>
      </c>
      <c r="E40" s="48">
        <f t="shared" si="1"/>
        <v>-148885</v>
      </c>
      <c r="F40" s="39"/>
      <c r="G40" s="39"/>
    </row>
    <row r="41" spans="1:7" ht="12.75">
      <c r="A41" s="46">
        <v>4500249</v>
      </c>
      <c r="B41" s="46" t="s">
        <v>103</v>
      </c>
      <c r="C41" s="47">
        <v>1016686</v>
      </c>
      <c r="D41" s="48">
        <v>896638</v>
      </c>
      <c r="E41" s="48">
        <f t="shared" si="1"/>
        <v>-120048</v>
      </c>
      <c r="F41" s="39"/>
      <c r="G41" s="39"/>
    </row>
    <row r="42" spans="1:7" ht="12.75">
      <c r="A42" s="46">
        <v>4500250</v>
      </c>
      <c r="B42" s="46" t="s">
        <v>104</v>
      </c>
      <c r="C42" s="47">
        <v>835843</v>
      </c>
      <c r="D42" s="48">
        <v>752233</v>
      </c>
      <c r="E42" s="48">
        <f t="shared" si="1"/>
        <v>-83610</v>
      </c>
      <c r="F42" s="39"/>
      <c r="G42" s="39"/>
    </row>
    <row r="43" spans="1:7" ht="12.75">
      <c r="A43" s="46">
        <v>4500255</v>
      </c>
      <c r="B43" s="46" t="s">
        <v>105</v>
      </c>
      <c r="C43" s="47">
        <v>594445</v>
      </c>
      <c r="D43" s="48">
        <v>480514</v>
      </c>
      <c r="E43" s="48">
        <f t="shared" si="1"/>
        <v>-113931</v>
      </c>
      <c r="F43" s="39"/>
      <c r="G43" s="39"/>
    </row>
    <row r="44" spans="1:7" ht="12.75">
      <c r="A44" s="46">
        <v>4500264</v>
      </c>
      <c r="B44" s="46" t="s">
        <v>106</v>
      </c>
      <c r="C44" s="47">
        <v>4714</v>
      </c>
      <c r="D44" s="48">
        <v>32532</v>
      </c>
      <c r="E44" s="48">
        <f t="shared" si="1"/>
        <v>27818</v>
      </c>
      <c r="F44" s="39"/>
      <c r="G44" s="39"/>
    </row>
    <row r="45" spans="1:6" ht="15">
      <c r="A45" s="50"/>
      <c r="B45" s="46" t="s">
        <v>107</v>
      </c>
      <c r="C45" s="48">
        <f>SUM(C28:C44)</f>
        <v>28663661</v>
      </c>
      <c r="D45" s="48">
        <f>SUM(D28:D44)</f>
        <v>25340431</v>
      </c>
      <c r="E45" s="48">
        <f>SUM(E28:E44)</f>
        <v>-3323230</v>
      </c>
      <c r="F45" s="40" t="s">
        <v>108</v>
      </c>
    </row>
    <row r="46" spans="6:7" ht="12.75">
      <c r="F46" s="41"/>
      <c r="G46" s="42"/>
    </row>
    <row r="47" spans="1:5" ht="12.75">
      <c r="A47" s="52" t="s">
        <v>59</v>
      </c>
      <c r="B47" s="53" t="s">
        <v>109</v>
      </c>
      <c r="C47" s="54"/>
      <c r="D47" s="55"/>
      <c r="E47" s="51">
        <f>+E25</f>
        <v>-3856319</v>
      </c>
    </row>
    <row r="48" spans="1:5" ht="12.75">
      <c r="A48" s="56" t="s">
        <v>108</v>
      </c>
      <c r="B48" s="57" t="s">
        <v>110</v>
      </c>
      <c r="C48" s="58"/>
      <c r="D48" s="59"/>
      <c r="E48" s="51">
        <f>+E45</f>
        <v>-3323230</v>
      </c>
    </row>
    <row r="49" spans="1:5" ht="12.75">
      <c r="A49" s="60"/>
      <c r="B49" s="61" t="s">
        <v>111</v>
      </c>
      <c r="C49" s="62"/>
      <c r="D49" s="63"/>
      <c r="E49" s="64">
        <f>+E47-E48</f>
        <v>-533089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Header>&amp;LBILANCIO AL 31/12/2011&amp;CDETTAGLIO MOBILITA'&amp;RREGIONE PIEMONTE
Assessorato Sanità
ASL 213 - ASL AL</oddHeader>
    <oddFooter>&amp;L21/03/2012&amp;C&amp;P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94">
      <selection activeCell="C113" sqref="C113"/>
    </sheetView>
  </sheetViews>
  <sheetFormatPr defaultColWidth="9.140625" defaultRowHeight="12.75"/>
  <cols>
    <col min="1" max="1" width="3.7109375" style="0" customWidth="1"/>
    <col min="2" max="2" width="69.00390625" style="1" customWidth="1"/>
    <col min="3" max="3" width="15.140625" style="8" customWidth="1"/>
    <col min="4" max="4" width="21.8515625" style="17" customWidth="1"/>
    <col min="5" max="5" width="15.00390625" style="14" bestFit="1" customWidth="1"/>
  </cols>
  <sheetData>
    <row r="1" ht="12.75">
      <c r="B1" s="1" t="s">
        <v>2</v>
      </c>
    </row>
    <row r="2" ht="12.75">
      <c r="B2" s="2" t="s">
        <v>3</v>
      </c>
    </row>
    <row r="3" spans="2:4" ht="12.75">
      <c r="B3" s="2"/>
      <c r="C3" s="5"/>
      <c r="D3" s="18"/>
    </row>
    <row r="4" spans="2:4" ht="12.75">
      <c r="B4" s="21" t="s">
        <v>53</v>
      </c>
      <c r="C4" s="5" t="s">
        <v>1</v>
      </c>
      <c r="D4" s="19"/>
    </row>
    <row r="5" spans="1:5" ht="51">
      <c r="A5" s="37">
        <v>1</v>
      </c>
      <c r="B5" s="22" t="s">
        <v>56</v>
      </c>
      <c r="C5" s="9">
        <f>768514980-533090+381000</f>
        <v>768362890</v>
      </c>
      <c r="D5" s="33" t="s">
        <v>54</v>
      </c>
      <c r="E5" s="34">
        <v>768514979.8</v>
      </c>
    </row>
    <row r="6" spans="1:5" ht="25.5">
      <c r="A6" s="37">
        <v>2</v>
      </c>
      <c r="B6" s="22" t="s">
        <v>4</v>
      </c>
      <c r="C6" s="9">
        <v>527201590</v>
      </c>
      <c r="D6" s="33" t="s">
        <v>51</v>
      </c>
      <c r="E6" s="34">
        <v>381000</v>
      </c>
    </row>
    <row r="7" spans="1:5" ht="14.25">
      <c r="A7" s="37">
        <v>3</v>
      </c>
      <c r="B7" s="22" t="s">
        <v>26</v>
      </c>
      <c r="C7" s="9"/>
      <c r="D7" s="36" t="s">
        <v>55</v>
      </c>
      <c r="E7" s="34">
        <v>-533089</v>
      </c>
    </row>
    <row r="8" spans="1:5" ht="14.25">
      <c r="A8" s="37">
        <v>4</v>
      </c>
      <c r="B8" s="23" t="s">
        <v>57</v>
      </c>
      <c r="C8" s="9">
        <f>-152005707+473383</f>
        <v>-151532324</v>
      </c>
      <c r="D8" s="35" t="s">
        <v>52</v>
      </c>
      <c r="E8" s="34">
        <f>SUM(E5:E7)</f>
        <v>768362890.8</v>
      </c>
    </row>
    <row r="9" spans="1:3" ht="14.25">
      <c r="A9" s="37">
        <v>5</v>
      </c>
      <c r="B9" s="23" t="s">
        <v>58</v>
      </c>
      <c r="C9" s="9">
        <v>-473383</v>
      </c>
    </row>
    <row r="10" spans="1:3" ht="14.25">
      <c r="A10" s="37">
        <v>6</v>
      </c>
      <c r="B10" s="22" t="s">
        <v>5</v>
      </c>
      <c r="C10" s="9">
        <v>13097</v>
      </c>
    </row>
    <row r="11" spans="1:3" ht="14.25">
      <c r="A11" s="37">
        <v>7</v>
      </c>
      <c r="B11" s="22" t="s">
        <v>8</v>
      </c>
      <c r="C11" s="9"/>
    </row>
    <row r="12" spans="1:3" ht="14.25">
      <c r="A12" s="37">
        <v>8</v>
      </c>
      <c r="B12" s="22" t="s">
        <v>10</v>
      </c>
      <c r="C12" s="9">
        <v>3200</v>
      </c>
    </row>
    <row r="13" spans="1:3" ht="14.25">
      <c r="A13" s="37">
        <v>9</v>
      </c>
      <c r="B13" s="22" t="s">
        <v>6</v>
      </c>
      <c r="C13" s="9">
        <v>123347</v>
      </c>
    </row>
    <row r="14" spans="1:5" ht="14.25">
      <c r="A14" s="37">
        <v>10</v>
      </c>
      <c r="B14" s="22" t="s">
        <v>7</v>
      </c>
      <c r="C14" s="9">
        <v>1526286.53</v>
      </c>
      <c r="D14" s="20"/>
      <c r="E14" s="15"/>
    </row>
    <row r="15" spans="1:5" s="11" customFormat="1" ht="28.5">
      <c r="A15" s="38">
        <v>11</v>
      </c>
      <c r="B15" s="24" t="s">
        <v>22</v>
      </c>
      <c r="C15" s="12">
        <v>2237914.75</v>
      </c>
      <c r="D15" s="20"/>
      <c r="E15" s="15"/>
    </row>
    <row r="16" spans="1:5" s="11" customFormat="1" ht="28.5">
      <c r="A16" s="38">
        <v>12</v>
      </c>
      <c r="B16" s="24" t="s">
        <v>25</v>
      </c>
      <c r="C16" s="12"/>
      <c r="D16" s="20"/>
      <c r="E16" s="15"/>
    </row>
    <row r="17" spans="1:5" s="11" customFormat="1" ht="14.25">
      <c r="A17" s="38">
        <v>13</v>
      </c>
      <c r="B17" s="24" t="s">
        <v>24</v>
      </c>
      <c r="C17" s="12">
        <v>9018365</v>
      </c>
      <c r="D17" s="17"/>
      <c r="E17" s="14"/>
    </row>
    <row r="18" spans="1:3" ht="12.75">
      <c r="A18" s="37">
        <v>14</v>
      </c>
      <c r="B18" s="25" t="s">
        <v>27</v>
      </c>
      <c r="C18" s="6">
        <f>C5-C6+C7+C8+C9-C10-C11-C13-C14-C15-C12-C17+C16</f>
        <v>76233382.72</v>
      </c>
    </row>
    <row r="19" spans="2:3" ht="12.75">
      <c r="B19" s="2"/>
      <c r="C19" s="5"/>
    </row>
    <row r="20" spans="2:3" ht="12.75">
      <c r="B20" s="2"/>
      <c r="C20" s="5"/>
    </row>
    <row r="21" spans="2:3" ht="12.75">
      <c r="B21" s="26" t="s">
        <v>3</v>
      </c>
      <c r="C21" s="27" t="s">
        <v>1</v>
      </c>
    </row>
    <row r="22" spans="2:3" ht="12.75">
      <c r="B22" s="26">
        <v>2010</v>
      </c>
      <c r="C22" s="9"/>
    </row>
    <row r="23" spans="2:3" ht="14.25">
      <c r="B23" s="22" t="s">
        <v>28</v>
      </c>
      <c r="C23" s="6">
        <v>54264257</v>
      </c>
    </row>
    <row r="24" spans="2:3" ht="28.5">
      <c r="B24" s="28" t="s">
        <v>30</v>
      </c>
      <c r="C24" s="9"/>
    </row>
    <row r="25" spans="2:5" ht="14.25">
      <c r="B25" s="22" t="s">
        <v>4</v>
      </c>
      <c r="C25" s="9">
        <v>2088236</v>
      </c>
      <c r="D25" s="20"/>
      <c r="E25" s="15"/>
    </row>
    <row r="26" spans="2:5" s="11" customFormat="1" ht="14.25">
      <c r="B26" s="24" t="s">
        <v>31</v>
      </c>
      <c r="C26" s="12"/>
      <c r="D26" s="17"/>
      <c r="E26" s="14"/>
    </row>
    <row r="27" spans="2:3" ht="12.75">
      <c r="B27" s="25" t="s">
        <v>32</v>
      </c>
      <c r="C27" s="6">
        <f>C23-C24-C25</f>
        <v>52176021</v>
      </c>
    </row>
    <row r="28" spans="2:3" ht="28.5">
      <c r="B28" s="22" t="s">
        <v>33</v>
      </c>
      <c r="C28" s="10"/>
    </row>
    <row r="29" spans="2:3" ht="28.5">
      <c r="B29" s="22" t="s">
        <v>34</v>
      </c>
      <c r="C29" s="9"/>
    </row>
    <row r="30" spans="2:3" ht="12.75">
      <c r="B30" s="25" t="s">
        <v>35</v>
      </c>
      <c r="C30" s="6">
        <f>C28-C29</f>
        <v>0</v>
      </c>
    </row>
    <row r="31" spans="2:3" ht="12.75">
      <c r="B31" s="2"/>
      <c r="C31" s="5"/>
    </row>
    <row r="32" spans="2:3" ht="12.75">
      <c r="B32" s="3"/>
      <c r="C32" s="13"/>
    </row>
    <row r="33" spans="2:3" ht="12.75">
      <c r="B33" s="26" t="s">
        <v>3</v>
      </c>
      <c r="C33" s="27" t="s">
        <v>1</v>
      </c>
    </row>
    <row r="34" spans="2:3" ht="12.75">
      <c r="B34" s="26">
        <v>2009</v>
      </c>
      <c r="C34" s="9"/>
    </row>
    <row r="35" spans="2:3" ht="14.25">
      <c r="B35" s="22" t="s">
        <v>28</v>
      </c>
      <c r="C35" s="9">
        <v>65545174</v>
      </c>
    </row>
    <row r="36" spans="2:3" ht="28.5">
      <c r="B36" s="28" t="s">
        <v>29</v>
      </c>
      <c r="C36" s="9"/>
    </row>
    <row r="37" spans="2:5" ht="14.25">
      <c r="B37" s="22" t="s">
        <v>4</v>
      </c>
      <c r="C37" s="9">
        <v>65545174</v>
      </c>
      <c r="D37" s="20"/>
      <c r="E37" s="15"/>
    </row>
    <row r="38" spans="2:5" s="11" customFormat="1" ht="14.25">
      <c r="B38" s="24" t="s">
        <v>36</v>
      </c>
      <c r="C38" s="12"/>
      <c r="D38" s="17"/>
      <c r="E38" s="14"/>
    </row>
    <row r="39" spans="2:3" ht="12.75">
      <c r="B39" s="25" t="s">
        <v>32</v>
      </c>
      <c r="C39" s="6">
        <f>C35-C36-C37</f>
        <v>0</v>
      </c>
    </row>
    <row r="40" spans="2:3" ht="28.5">
      <c r="B40" s="22" t="s">
        <v>21</v>
      </c>
      <c r="C40" s="10"/>
    </row>
    <row r="41" spans="2:3" ht="28.5">
      <c r="B41" s="22" t="s">
        <v>34</v>
      </c>
      <c r="C41" s="9"/>
    </row>
    <row r="42" spans="2:3" ht="12.75">
      <c r="B42" s="25" t="s">
        <v>37</v>
      </c>
      <c r="C42" s="6">
        <f>C40-C41</f>
        <v>0</v>
      </c>
    </row>
    <row r="43" spans="2:3" ht="12.75">
      <c r="B43" s="3"/>
      <c r="C43" s="13"/>
    </row>
    <row r="44" spans="2:3" ht="12.75">
      <c r="B44" s="26" t="s">
        <v>3</v>
      </c>
      <c r="C44" s="27" t="s">
        <v>1</v>
      </c>
    </row>
    <row r="45" spans="2:3" ht="12.75">
      <c r="B45" s="26">
        <v>2008</v>
      </c>
      <c r="C45" s="9"/>
    </row>
    <row r="46" spans="2:3" ht="14.25">
      <c r="B46" s="22" t="s">
        <v>28</v>
      </c>
      <c r="C46" s="9">
        <v>0</v>
      </c>
    </row>
    <row r="47" spans="2:3" ht="28.5">
      <c r="B47" s="28" t="s">
        <v>38</v>
      </c>
      <c r="C47" s="9"/>
    </row>
    <row r="48" spans="2:5" ht="14.25">
      <c r="B48" s="22" t="s">
        <v>4</v>
      </c>
      <c r="C48" s="9">
        <v>0</v>
      </c>
      <c r="D48" s="20"/>
      <c r="E48" s="15"/>
    </row>
    <row r="49" spans="2:5" s="11" customFormat="1" ht="14.25">
      <c r="B49" s="24" t="s">
        <v>39</v>
      </c>
      <c r="C49" s="12"/>
      <c r="D49" s="17"/>
      <c r="E49" s="14"/>
    </row>
    <row r="50" spans="2:3" ht="12.75">
      <c r="B50" s="25" t="s">
        <v>32</v>
      </c>
      <c r="C50" s="6">
        <f>C46-C47-C48</f>
        <v>0</v>
      </c>
    </row>
    <row r="51" spans="2:3" ht="28.5">
      <c r="B51" s="22" t="s">
        <v>19</v>
      </c>
      <c r="C51" s="6"/>
    </row>
    <row r="52" spans="2:3" ht="28.5">
      <c r="B52" s="22" t="s">
        <v>34</v>
      </c>
      <c r="C52" s="6"/>
    </row>
    <row r="53" spans="2:3" ht="12.75">
      <c r="B53" s="25" t="s">
        <v>20</v>
      </c>
      <c r="C53" s="29">
        <f>C51-C52</f>
        <v>0</v>
      </c>
    </row>
    <row r="55" spans="2:3" ht="12.75">
      <c r="B55" s="26" t="s">
        <v>0</v>
      </c>
      <c r="C55" s="27" t="s">
        <v>1</v>
      </c>
    </row>
    <row r="56" spans="2:3" ht="12.75">
      <c r="B56" s="26">
        <v>2007</v>
      </c>
      <c r="C56" s="9"/>
    </row>
    <row r="57" spans="2:3" ht="14.25">
      <c r="B57" s="22" t="s">
        <v>28</v>
      </c>
      <c r="C57" s="9">
        <v>0</v>
      </c>
    </row>
    <row r="58" spans="2:3" ht="28.5">
      <c r="B58" s="28" t="s">
        <v>40</v>
      </c>
      <c r="C58" s="9"/>
    </row>
    <row r="59" spans="2:5" ht="14.25">
      <c r="B59" s="22" t="s">
        <v>4</v>
      </c>
      <c r="C59" s="9"/>
      <c r="D59" s="20"/>
      <c r="E59" s="15"/>
    </row>
    <row r="60" spans="2:5" s="11" customFormat="1" ht="14.25">
      <c r="B60" s="24" t="s">
        <v>41</v>
      </c>
      <c r="C60" s="12"/>
      <c r="D60" s="20"/>
      <c r="E60" s="15"/>
    </row>
    <row r="61" spans="2:5" s="11" customFormat="1" ht="12.75">
      <c r="B61" s="30" t="s">
        <v>32</v>
      </c>
      <c r="C61" s="31">
        <f>C57-C58-C59</f>
        <v>0</v>
      </c>
      <c r="D61" s="17"/>
      <c r="E61" s="14"/>
    </row>
    <row r="62" spans="2:3" ht="14.25">
      <c r="B62" s="22" t="s">
        <v>23</v>
      </c>
      <c r="C62" s="10"/>
    </row>
    <row r="63" spans="2:3" ht="28.5">
      <c r="B63" s="22" t="s">
        <v>34</v>
      </c>
      <c r="C63" s="10"/>
    </row>
    <row r="64" spans="2:3" ht="12.75">
      <c r="B64" s="25" t="s">
        <v>11</v>
      </c>
      <c r="C64" s="29">
        <f>C62-C63</f>
        <v>0</v>
      </c>
    </row>
    <row r="65" spans="2:3" ht="12.75">
      <c r="B65" s="2"/>
      <c r="C65" s="5"/>
    </row>
    <row r="66" spans="2:3" ht="12.75">
      <c r="B66" s="26" t="s">
        <v>0</v>
      </c>
      <c r="C66" s="27" t="s">
        <v>1</v>
      </c>
    </row>
    <row r="67" spans="2:3" ht="12.75">
      <c r="B67" s="26">
        <v>2006</v>
      </c>
      <c r="C67" s="9"/>
    </row>
    <row r="68" spans="2:3" ht="14.25">
      <c r="B68" s="22" t="s">
        <v>28</v>
      </c>
      <c r="C68" s="9">
        <v>12515305</v>
      </c>
    </row>
    <row r="69" spans="2:3" ht="14.25">
      <c r="B69" s="28" t="s">
        <v>43</v>
      </c>
      <c r="C69" s="9"/>
    </row>
    <row r="70" spans="2:5" ht="14.25">
      <c r="B70" s="22" t="s">
        <v>4</v>
      </c>
      <c r="C70" s="9"/>
      <c r="D70" s="20"/>
      <c r="E70" s="15"/>
    </row>
    <row r="71" spans="2:5" s="11" customFormat="1" ht="14.25">
      <c r="B71" s="24" t="s">
        <v>42</v>
      </c>
      <c r="C71" s="12"/>
      <c r="D71" s="17"/>
      <c r="E71" s="14"/>
    </row>
    <row r="72" spans="2:3" ht="12.75">
      <c r="B72" s="25" t="s">
        <v>32</v>
      </c>
      <c r="C72" s="6">
        <f>C68-C69-C70</f>
        <v>12515305</v>
      </c>
    </row>
    <row r="73" spans="2:3" ht="28.5">
      <c r="B73" s="22" t="s">
        <v>12</v>
      </c>
      <c r="C73" s="10"/>
    </row>
    <row r="74" spans="2:3" ht="28.5">
      <c r="B74" s="22" t="s">
        <v>34</v>
      </c>
      <c r="C74" s="10"/>
    </row>
    <row r="75" spans="2:3" ht="12.75">
      <c r="B75" s="25" t="s">
        <v>13</v>
      </c>
      <c r="C75" s="6">
        <f>C73-C74</f>
        <v>0</v>
      </c>
    </row>
    <row r="76" spans="2:3" ht="12.75">
      <c r="B76" s="3"/>
      <c r="C76" s="13"/>
    </row>
    <row r="77" spans="2:3" ht="12.75">
      <c r="B77" s="26" t="s">
        <v>0</v>
      </c>
      <c r="C77" s="27" t="s">
        <v>1</v>
      </c>
    </row>
    <row r="78" spans="2:3" ht="12.75">
      <c r="B78" s="26">
        <v>2005</v>
      </c>
      <c r="C78" s="9"/>
    </row>
    <row r="79" spans="2:3" ht="14.25">
      <c r="B79" s="22" t="s">
        <v>28</v>
      </c>
      <c r="C79" s="9">
        <v>11280322</v>
      </c>
    </row>
    <row r="80" spans="2:3" ht="14.25">
      <c r="B80" s="28" t="s">
        <v>44</v>
      </c>
      <c r="C80" s="9"/>
    </row>
    <row r="81" spans="2:3" ht="14.25">
      <c r="B81" s="22" t="s">
        <v>4</v>
      </c>
      <c r="C81" s="9"/>
    </row>
    <row r="82" spans="2:3" ht="14.25">
      <c r="B82" s="24" t="s">
        <v>45</v>
      </c>
      <c r="C82" s="12"/>
    </row>
    <row r="83" spans="2:3" ht="12.75">
      <c r="B83" s="25" t="s">
        <v>32</v>
      </c>
      <c r="C83" s="6">
        <f>C79-C80-C81</f>
        <v>11280322</v>
      </c>
    </row>
    <row r="84" spans="2:3" ht="28.5">
      <c r="B84" s="22" t="s">
        <v>14</v>
      </c>
      <c r="C84" s="10"/>
    </row>
    <row r="85" spans="2:3" ht="28.5">
      <c r="B85" s="22" t="s">
        <v>34</v>
      </c>
      <c r="C85" s="10"/>
    </row>
    <row r="86" spans="2:3" ht="12.75">
      <c r="B86" s="25" t="s">
        <v>15</v>
      </c>
      <c r="C86" s="6">
        <f>C84-C85</f>
        <v>0</v>
      </c>
    </row>
    <row r="87" spans="2:3" ht="12.75">
      <c r="B87" s="3"/>
      <c r="C87" s="13"/>
    </row>
    <row r="88" spans="2:3" ht="12.75">
      <c r="B88" s="26" t="s">
        <v>0</v>
      </c>
      <c r="C88" s="27" t="s">
        <v>1</v>
      </c>
    </row>
    <row r="89" spans="2:3" ht="12.75">
      <c r="B89" s="26" t="s">
        <v>9</v>
      </c>
      <c r="C89" s="6"/>
    </row>
    <row r="90" spans="2:3" ht="14.25">
      <c r="B90" s="22" t="s">
        <v>28</v>
      </c>
      <c r="C90" s="4">
        <v>21085699</v>
      </c>
    </row>
    <row r="91" spans="2:3" ht="14.25">
      <c r="B91" s="22" t="s">
        <v>18</v>
      </c>
      <c r="C91" s="4"/>
    </row>
    <row r="92" spans="2:3" ht="28.5">
      <c r="B92" s="28" t="s">
        <v>46</v>
      </c>
      <c r="C92" s="4"/>
    </row>
    <row r="93" spans="2:5" ht="14.25">
      <c r="B93" s="22" t="s">
        <v>4</v>
      </c>
      <c r="C93" s="4"/>
      <c r="D93" s="20"/>
      <c r="E93" s="15"/>
    </row>
    <row r="94" spans="2:5" s="11" customFormat="1" ht="28.5">
      <c r="B94" s="24" t="s">
        <v>47</v>
      </c>
      <c r="C94" s="32"/>
      <c r="D94" s="17"/>
      <c r="E94" s="14"/>
    </row>
    <row r="95" spans="2:3" ht="12.75">
      <c r="B95" s="25" t="s">
        <v>32</v>
      </c>
      <c r="C95" s="6">
        <f>C90-C92-C93+C94</f>
        <v>21085699</v>
      </c>
    </row>
    <row r="96" spans="2:3" ht="14.25">
      <c r="B96" s="22" t="s">
        <v>16</v>
      </c>
      <c r="C96" s="7"/>
    </row>
    <row r="97" spans="2:3" ht="28.5">
      <c r="B97" s="22" t="s">
        <v>34</v>
      </c>
      <c r="C97" s="7"/>
    </row>
    <row r="98" spans="2:3" ht="12.75">
      <c r="B98" s="25" t="s">
        <v>17</v>
      </c>
      <c r="C98" s="6">
        <f>C96-C97</f>
        <v>0</v>
      </c>
    </row>
    <row r="100" spans="2:3" ht="12.75">
      <c r="B100" s="25" t="s">
        <v>48</v>
      </c>
      <c r="C100" s="9">
        <f>C18+C27+C39+C50+C61+C72+C83+C95</f>
        <v>173290729.72</v>
      </c>
    </row>
    <row r="101" spans="2:3" ht="12.75">
      <c r="B101" s="25" t="s">
        <v>49</v>
      </c>
      <c r="C101" s="9">
        <f>C30+C42+C53+C64+C75+C86+C98</f>
        <v>0</v>
      </c>
    </row>
    <row r="102" spans="2:3" ht="12.75">
      <c r="B102" s="25" t="s">
        <v>50</v>
      </c>
      <c r="C102" s="9">
        <f>C100+C101</f>
        <v>173290729.72</v>
      </c>
    </row>
    <row r="104" spans="1:2" ht="25.5">
      <c r="A104" t="s">
        <v>59</v>
      </c>
      <c r="B104" s="1" t="s">
        <v>60</v>
      </c>
    </row>
    <row r="105" spans="1:3" ht="25.5">
      <c r="A105" t="s">
        <v>61</v>
      </c>
      <c r="B105" s="1" t="s">
        <v>62</v>
      </c>
      <c r="C105" s="16"/>
    </row>
    <row r="108" spans="2:3" ht="12.75">
      <c r="B108" s="104" t="s">
        <v>130</v>
      </c>
      <c r="C108" s="9">
        <f>+C95+C83+C72</f>
        <v>44881326</v>
      </c>
    </row>
    <row r="109" spans="2:3" ht="12.75">
      <c r="B109" s="104" t="s">
        <v>131</v>
      </c>
      <c r="C109" s="9">
        <f>+C27</f>
        <v>52176021</v>
      </c>
    </row>
    <row r="110" spans="2:3" ht="12.75">
      <c r="B110" s="104" t="s">
        <v>132</v>
      </c>
      <c r="C110" s="9">
        <f>+C18</f>
        <v>76233382.72</v>
      </c>
    </row>
    <row r="111" spans="2:3" ht="12.75">
      <c r="B111" s="104" t="s">
        <v>107</v>
      </c>
      <c r="C111" s="9">
        <f>+C110+C109+C108</f>
        <v>173290729.72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  <headerFooter alignWithMargins="0">
    <oddHeader>&amp;L&amp;"Arial,Grassetto Corsivo"Bilancio 2011&amp;C&amp;"Arial,Grassetto Corsivo"Dettaglio crediti vs Regione-contributi indistinti&amp;R&amp;"Arial,Grassetto Corsivo"Regione Piemonte - Assessorato Sanità
ASL 213 - ASL AL</oddHeader>
    <oddFooter>&amp;L21/03/2012&amp;C&amp;P</oddFooter>
  </headerFooter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07"/>
  <sheetViews>
    <sheetView tabSelected="1" zoomScalePageLayoutView="0" workbookViewId="0" topLeftCell="A79">
      <selection activeCell="C109" sqref="C109"/>
    </sheetView>
  </sheetViews>
  <sheetFormatPr defaultColWidth="9.140625" defaultRowHeight="12.75"/>
  <cols>
    <col min="1" max="1" width="3.7109375" style="0" customWidth="1"/>
    <col min="2" max="2" width="69.00390625" style="1" customWidth="1"/>
    <col min="3" max="3" width="15.140625" style="8" customWidth="1"/>
    <col min="4" max="4" width="21.8515625" style="17" customWidth="1"/>
    <col min="5" max="5" width="15.00390625" style="14" bestFit="1" customWidth="1"/>
  </cols>
  <sheetData>
    <row r="1" ht="12.75">
      <c r="B1" s="1" t="s">
        <v>2</v>
      </c>
    </row>
    <row r="2" ht="12.75">
      <c r="B2" s="2" t="s">
        <v>3</v>
      </c>
    </row>
    <row r="3" spans="2:4" ht="12.75">
      <c r="B3" s="2"/>
      <c r="C3" s="5"/>
      <c r="D3" s="18"/>
    </row>
    <row r="4" spans="2:4" ht="12.75">
      <c r="B4" s="21" t="s">
        <v>53</v>
      </c>
      <c r="C4" s="5" t="s">
        <v>1</v>
      </c>
      <c r="D4" s="19"/>
    </row>
    <row r="5" spans="1:5" ht="51">
      <c r="A5" s="37">
        <v>1</v>
      </c>
      <c r="B5" s="22" t="s">
        <v>56</v>
      </c>
      <c r="C5" s="9">
        <f>+E8</f>
        <v>773092931.8</v>
      </c>
      <c r="D5" s="33" t="s">
        <v>54</v>
      </c>
      <c r="E5" s="34">
        <v>768514979.8</v>
      </c>
    </row>
    <row r="6" spans="1:5" ht="25.5">
      <c r="A6" s="37">
        <v>2</v>
      </c>
      <c r="B6" s="22" t="s">
        <v>4</v>
      </c>
      <c r="C6" s="9">
        <v>527201590</v>
      </c>
      <c r="D6" s="33" t="s">
        <v>51</v>
      </c>
      <c r="E6" s="34">
        <v>381000</v>
      </c>
    </row>
    <row r="7" spans="1:5" ht="14.25">
      <c r="A7" s="37">
        <v>3</v>
      </c>
      <c r="B7" s="22" t="s">
        <v>26</v>
      </c>
      <c r="C7" s="9"/>
      <c r="D7" s="36" t="s">
        <v>55</v>
      </c>
      <c r="E7" s="34">
        <v>4196952</v>
      </c>
    </row>
    <row r="8" spans="1:5" ht="14.25">
      <c r="A8" s="37">
        <v>4</v>
      </c>
      <c r="B8" s="23" t="s">
        <v>57</v>
      </c>
      <c r="C8" s="9">
        <v>-157168830</v>
      </c>
      <c r="D8" s="35" t="s">
        <v>52</v>
      </c>
      <c r="E8" s="34">
        <f>SUM(E5:E7)</f>
        <v>773092931.8</v>
      </c>
    </row>
    <row r="9" spans="1:3" ht="14.25">
      <c r="A9" s="37">
        <v>6</v>
      </c>
      <c r="B9" s="22" t="s">
        <v>5</v>
      </c>
      <c r="C9" s="9">
        <v>13097</v>
      </c>
    </row>
    <row r="10" spans="1:3" ht="14.25">
      <c r="A10" s="37">
        <v>7</v>
      </c>
      <c r="B10" s="22" t="s">
        <v>8</v>
      </c>
      <c r="C10" s="9"/>
    </row>
    <row r="11" spans="1:3" ht="14.25">
      <c r="A11" s="37">
        <v>8</v>
      </c>
      <c r="B11" s="22" t="s">
        <v>10</v>
      </c>
      <c r="C11" s="9">
        <v>3200</v>
      </c>
    </row>
    <row r="12" spans="1:3" ht="14.25">
      <c r="A12" s="37">
        <v>9</v>
      </c>
      <c r="B12" s="22" t="s">
        <v>6</v>
      </c>
      <c r="C12" s="9">
        <v>123347</v>
      </c>
    </row>
    <row r="13" spans="1:5" ht="14.25">
      <c r="A13" s="37">
        <v>10</v>
      </c>
      <c r="B13" s="22" t="s">
        <v>7</v>
      </c>
      <c r="C13" s="9">
        <v>1526286.53</v>
      </c>
      <c r="D13" s="20"/>
      <c r="E13" s="15"/>
    </row>
    <row r="14" spans="1:5" s="11" customFormat="1" ht="28.5">
      <c r="A14" s="38">
        <v>11</v>
      </c>
      <c r="B14" s="24" t="s">
        <v>22</v>
      </c>
      <c r="C14" s="12">
        <v>2237914.75</v>
      </c>
      <c r="D14" s="20"/>
      <c r="E14" s="15"/>
    </row>
    <row r="15" spans="1:5" s="11" customFormat="1" ht="28.5">
      <c r="A15" s="38">
        <v>12</v>
      </c>
      <c r="B15" s="24" t="s">
        <v>25</v>
      </c>
      <c r="C15" s="12"/>
      <c r="D15" s="20"/>
      <c r="E15" s="15"/>
    </row>
    <row r="16" spans="1:5" s="11" customFormat="1" ht="14.25">
      <c r="A16" s="38">
        <v>13</v>
      </c>
      <c r="B16" s="24" t="s">
        <v>24</v>
      </c>
      <c r="C16" s="12">
        <v>9018365</v>
      </c>
      <c r="D16" s="17"/>
      <c r="E16" s="14"/>
    </row>
    <row r="17" spans="1:3" ht="12.75">
      <c r="A17" s="37">
        <v>14</v>
      </c>
      <c r="B17" s="25" t="s">
        <v>27</v>
      </c>
      <c r="C17" s="6">
        <f>C5-C6+C7+C8-C9-C10-C12-C13-C14-C11-C16+C15</f>
        <v>75800301.51999995</v>
      </c>
    </row>
    <row r="18" spans="2:3" ht="12.75">
      <c r="B18" s="2"/>
      <c r="C18" s="5"/>
    </row>
    <row r="19" spans="2:3" ht="12.75">
      <c r="B19" s="2"/>
      <c r="C19" s="5"/>
    </row>
    <row r="20" spans="2:3" ht="12.75">
      <c r="B20" s="26" t="s">
        <v>3</v>
      </c>
      <c r="C20" s="27" t="s">
        <v>1</v>
      </c>
    </row>
    <row r="21" spans="2:3" ht="12.75">
      <c r="B21" s="26">
        <v>2010</v>
      </c>
      <c r="C21" s="9"/>
    </row>
    <row r="22" spans="2:3" ht="14.25">
      <c r="B22" s="22" t="s">
        <v>28</v>
      </c>
      <c r="C22" s="6">
        <v>54264257</v>
      </c>
    </row>
    <row r="23" spans="2:3" ht="28.5">
      <c r="B23" s="28" t="s">
        <v>30</v>
      </c>
      <c r="C23" s="9"/>
    </row>
    <row r="24" spans="2:5" ht="14.25">
      <c r="B24" s="22" t="s">
        <v>4</v>
      </c>
      <c r="C24" s="9">
        <v>2088236</v>
      </c>
      <c r="D24" s="20"/>
      <c r="E24" s="15"/>
    </row>
    <row r="25" spans="2:5" s="11" customFormat="1" ht="14.25">
      <c r="B25" s="24" t="s">
        <v>31</v>
      </c>
      <c r="C25" s="12"/>
      <c r="D25" s="17"/>
      <c r="E25" s="14"/>
    </row>
    <row r="26" spans="2:3" ht="12.75">
      <c r="B26" s="25" t="s">
        <v>32</v>
      </c>
      <c r="C26" s="6">
        <f>C22-C23-C24</f>
        <v>52176021</v>
      </c>
    </row>
    <row r="27" spans="2:3" ht="28.5">
      <c r="B27" s="22" t="s">
        <v>33</v>
      </c>
      <c r="C27" s="10"/>
    </row>
    <row r="28" spans="2:3" ht="28.5">
      <c r="B28" s="22" t="s">
        <v>34</v>
      </c>
      <c r="C28" s="9"/>
    </row>
    <row r="29" spans="2:3" ht="12.75">
      <c r="B29" s="25" t="s">
        <v>35</v>
      </c>
      <c r="C29" s="6">
        <f>C27-C28</f>
        <v>0</v>
      </c>
    </row>
    <row r="30" spans="2:3" ht="12.75">
      <c r="B30" s="2"/>
      <c r="C30" s="5"/>
    </row>
    <row r="31" spans="2:3" ht="12.75">
      <c r="B31" s="3"/>
      <c r="C31" s="13"/>
    </row>
    <row r="32" spans="2:3" ht="12.75">
      <c r="B32" s="26" t="s">
        <v>3</v>
      </c>
      <c r="C32" s="27" t="s">
        <v>1</v>
      </c>
    </row>
    <row r="33" spans="2:3" ht="12.75">
      <c r="B33" s="26">
        <v>2009</v>
      </c>
      <c r="C33" s="9"/>
    </row>
    <row r="34" spans="2:3" ht="14.25">
      <c r="B34" s="22" t="s">
        <v>28</v>
      </c>
      <c r="C34" s="9">
        <v>65545174</v>
      </c>
    </row>
    <row r="35" spans="2:3" ht="28.5">
      <c r="B35" s="28" t="s">
        <v>29</v>
      </c>
      <c r="C35" s="9"/>
    </row>
    <row r="36" spans="2:5" ht="14.25">
      <c r="B36" s="22" t="s">
        <v>4</v>
      </c>
      <c r="C36" s="9">
        <v>65545174</v>
      </c>
      <c r="D36" s="20"/>
      <c r="E36" s="15"/>
    </row>
    <row r="37" spans="2:5" s="11" customFormat="1" ht="14.25">
      <c r="B37" s="24" t="s">
        <v>36</v>
      </c>
      <c r="C37" s="12"/>
      <c r="D37" s="17"/>
      <c r="E37" s="14"/>
    </row>
    <row r="38" spans="2:3" ht="12.75">
      <c r="B38" s="25" t="s">
        <v>32</v>
      </c>
      <c r="C38" s="6">
        <f>C34-C35-C36</f>
        <v>0</v>
      </c>
    </row>
    <row r="39" spans="2:3" ht="28.5">
      <c r="B39" s="22" t="s">
        <v>21</v>
      </c>
      <c r="C39" s="10"/>
    </row>
    <row r="40" spans="2:3" ht="28.5">
      <c r="B40" s="22" t="s">
        <v>34</v>
      </c>
      <c r="C40" s="9"/>
    </row>
    <row r="41" spans="2:3" ht="12.75">
      <c r="B41" s="25" t="s">
        <v>37</v>
      </c>
      <c r="C41" s="6">
        <f>C39-C40</f>
        <v>0</v>
      </c>
    </row>
    <row r="42" spans="2:3" ht="12.75">
      <c r="B42" s="3"/>
      <c r="C42" s="13"/>
    </row>
    <row r="43" spans="2:3" ht="12.75">
      <c r="B43" s="26" t="s">
        <v>3</v>
      </c>
      <c r="C43" s="27" t="s">
        <v>1</v>
      </c>
    </row>
    <row r="44" spans="2:3" ht="12.75">
      <c r="B44" s="26">
        <v>2008</v>
      </c>
      <c r="C44" s="9"/>
    </row>
    <row r="45" spans="2:3" ht="14.25">
      <c r="B45" s="22" t="s">
        <v>28</v>
      </c>
      <c r="C45" s="9">
        <v>0</v>
      </c>
    </row>
    <row r="46" spans="2:3" ht="28.5">
      <c r="B46" s="28" t="s">
        <v>38</v>
      </c>
      <c r="C46" s="9"/>
    </row>
    <row r="47" spans="2:5" ht="14.25">
      <c r="B47" s="22" t="s">
        <v>4</v>
      </c>
      <c r="C47" s="9">
        <v>0</v>
      </c>
      <c r="D47" s="20"/>
      <c r="E47" s="15"/>
    </row>
    <row r="48" spans="2:5" s="11" customFormat="1" ht="14.25">
      <c r="B48" s="24" t="s">
        <v>39</v>
      </c>
      <c r="C48" s="12"/>
      <c r="D48" s="17"/>
      <c r="E48" s="14"/>
    </row>
    <row r="49" spans="2:3" ht="12.75">
      <c r="B49" s="25" t="s">
        <v>32</v>
      </c>
      <c r="C49" s="6">
        <f>C45-C46-C47</f>
        <v>0</v>
      </c>
    </row>
    <row r="50" spans="2:3" ht="28.5">
      <c r="B50" s="22" t="s">
        <v>19</v>
      </c>
      <c r="C50" s="6"/>
    </row>
    <row r="51" spans="2:3" ht="28.5">
      <c r="B51" s="22" t="s">
        <v>34</v>
      </c>
      <c r="C51" s="6"/>
    </row>
    <row r="52" spans="2:3" ht="12.75">
      <c r="B52" s="25" t="s">
        <v>20</v>
      </c>
      <c r="C52" s="29">
        <f>C50-C51</f>
        <v>0</v>
      </c>
    </row>
    <row r="54" spans="2:3" ht="12.75">
      <c r="B54" s="26" t="s">
        <v>0</v>
      </c>
      <c r="C54" s="27" t="s">
        <v>1</v>
      </c>
    </row>
    <row r="55" spans="2:3" ht="12.75">
      <c r="B55" s="26">
        <v>2007</v>
      </c>
      <c r="C55" s="9"/>
    </row>
    <row r="56" spans="2:3" ht="14.25">
      <c r="B56" s="22" t="s">
        <v>28</v>
      </c>
      <c r="C56" s="9">
        <v>0</v>
      </c>
    </row>
    <row r="57" spans="2:3" ht="28.5">
      <c r="B57" s="28" t="s">
        <v>40</v>
      </c>
      <c r="C57" s="9"/>
    </row>
    <row r="58" spans="2:5" ht="14.25">
      <c r="B58" s="22" t="s">
        <v>4</v>
      </c>
      <c r="C58" s="9"/>
      <c r="D58" s="20"/>
      <c r="E58" s="15"/>
    </row>
    <row r="59" spans="2:5" s="11" customFormat="1" ht="14.25">
      <c r="B59" s="24" t="s">
        <v>41</v>
      </c>
      <c r="C59" s="12"/>
      <c r="D59" s="20"/>
      <c r="E59" s="15"/>
    </row>
    <row r="60" spans="2:5" s="11" customFormat="1" ht="12.75">
      <c r="B60" s="30" t="s">
        <v>32</v>
      </c>
      <c r="C60" s="31">
        <f>C56-C57-C58</f>
        <v>0</v>
      </c>
      <c r="D60" s="17"/>
      <c r="E60" s="14"/>
    </row>
    <row r="61" spans="2:3" ht="14.25">
      <c r="B61" s="22" t="s">
        <v>23</v>
      </c>
      <c r="C61" s="10"/>
    </row>
    <row r="62" spans="2:3" ht="28.5">
      <c r="B62" s="22" t="s">
        <v>34</v>
      </c>
      <c r="C62" s="10"/>
    </row>
    <row r="63" spans="2:3" ht="12.75">
      <c r="B63" s="25" t="s">
        <v>11</v>
      </c>
      <c r="C63" s="29">
        <f>C61-C62</f>
        <v>0</v>
      </c>
    </row>
    <row r="64" spans="2:3" ht="12.75">
      <c r="B64" s="2"/>
      <c r="C64" s="5"/>
    </row>
    <row r="65" spans="2:3" ht="12.75">
      <c r="B65" s="26" t="s">
        <v>0</v>
      </c>
      <c r="C65" s="27" t="s">
        <v>1</v>
      </c>
    </row>
    <row r="66" spans="2:3" ht="12.75">
      <c r="B66" s="26">
        <v>2006</v>
      </c>
      <c r="C66" s="9"/>
    </row>
    <row r="67" spans="2:3" ht="14.25">
      <c r="B67" s="22" t="s">
        <v>28</v>
      </c>
      <c r="C67" s="9">
        <v>12515305</v>
      </c>
    </row>
    <row r="68" spans="2:3" ht="14.25">
      <c r="B68" s="28" t="s">
        <v>43</v>
      </c>
      <c r="C68" s="9"/>
    </row>
    <row r="69" spans="2:5" ht="14.25">
      <c r="B69" s="22" t="s">
        <v>4</v>
      </c>
      <c r="C69" s="9"/>
      <c r="D69" s="20"/>
      <c r="E69" s="15"/>
    </row>
    <row r="70" spans="2:5" s="11" customFormat="1" ht="14.25">
      <c r="B70" s="24" t="s">
        <v>42</v>
      </c>
      <c r="C70" s="12"/>
      <c r="D70" s="17"/>
      <c r="E70" s="14"/>
    </row>
    <row r="71" spans="2:3" ht="12.75">
      <c r="B71" s="25" t="s">
        <v>32</v>
      </c>
      <c r="C71" s="6">
        <f>C67-C68-C69</f>
        <v>12515305</v>
      </c>
    </row>
    <row r="72" spans="2:3" ht="28.5">
      <c r="B72" s="22" t="s">
        <v>12</v>
      </c>
      <c r="C72" s="10"/>
    </row>
    <row r="73" spans="2:3" ht="28.5">
      <c r="B73" s="22" t="s">
        <v>34</v>
      </c>
      <c r="C73" s="10"/>
    </row>
    <row r="74" spans="2:3" ht="12.75">
      <c r="B74" s="25" t="s">
        <v>13</v>
      </c>
      <c r="C74" s="6">
        <f>C72-C73</f>
        <v>0</v>
      </c>
    </row>
    <row r="75" spans="2:3" ht="12.75">
      <c r="B75" s="3"/>
      <c r="C75" s="13"/>
    </row>
    <row r="76" spans="2:3" ht="12.75">
      <c r="B76" s="26" t="s">
        <v>0</v>
      </c>
      <c r="C76" s="27" t="s">
        <v>1</v>
      </c>
    </row>
    <row r="77" spans="2:3" ht="12.75">
      <c r="B77" s="26">
        <v>2005</v>
      </c>
      <c r="C77" s="9"/>
    </row>
    <row r="78" spans="2:3" ht="14.25">
      <c r="B78" s="22" t="s">
        <v>28</v>
      </c>
      <c r="C78" s="9">
        <v>11280322</v>
      </c>
    </row>
    <row r="79" spans="2:3" ht="14.25">
      <c r="B79" s="28" t="s">
        <v>44</v>
      </c>
      <c r="C79" s="9"/>
    </row>
    <row r="80" spans="2:3" ht="14.25">
      <c r="B80" s="22" t="s">
        <v>4</v>
      </c>
      <c r="C80" s="9"/>
    </row>
    <row r="81" spans="2:3" ht="14.25">
      <c r="B81" s="24" t="s">
        <v>45</v>
      </c>
      <c r="C81" s="12"/>
    </row>
    <row r="82" spans="2:3" ht="12.75">
      <c r="B82" s="25" t="s">
        <v>32</v>
      </c>
      <c r="C82" s="6">
        <f>C78-C79-C80</f>
        <v>11280322</v>
      </c>
    </row>
    <row r="83" spans="2:3" ht="28.5">
      <c r="B83" s="22" t="s">
        <v>14</v>
      </c>
      <c r="C83" s="10"/>
    </row>
    <row r="84" spans="2:3" ht="28.5">
      <c r="B84" s="22" t="s">
        <v>34</v>
      </c>
      <c r="C84" s="10"/>
    </row>
    <row r="85" spans="2:3" ht="12.75">
      <c r="B85" s="25" t="s">
        <v>15</v>
      </c>
      <c r="C85" s="6">
        <f>C83-C84</f>
        <v>0</v>
      </c>
    </row>
    <row r="86" spans="2:3" ht="12.75">
      <c r="B86" s="3"/>
      <c r="C86" s="13"/>
    </row>
    <row r="87" spans="2:3" ht="12.75">
      <c r="B87" s="26" t="s">
        <v>0</v>
      </c>
      <c r="C87" s="27" t="s">
        <v>1</v>
      </c>
    </row>
    <row r="88" spans="2:3" ht="12.75">
      <c r="B88" s="26" t="s">
        <v>9</v>
      </c>
      <c r="C88" s="6"/>
    </row>
    <row r="89" spans="2:3" ht="14.25">
      <c r="B89" s="22" t="s">
        <v>28</v>
      </c>
      <c r="C89" s="4">
        <v>21085699</v>
      </c>
    </row>
    <row r="90" spans="2:3" ht="14.25">
      <c r="B90" s="22" t="s">
        <v>18</v>
      </c>
      <c r="C90" s="4"/>
    </row>
    <row r="91" spans="2:3" ht="28.5">
      <c r="B91" s="28" t="s">
        <v>46</v>
      </c>
      <c r="C91" s="4"/>
    </row>
    <row r="92" spans="2:5" ht="14.25">
      <c r="B92" s="22" t="s">
        <v>4</v>
      </c>
      <c r="C92" s="4"/>
      <c r="D92" s="20"/>
      <c r="E92" s="15"/>
    </row>
    <row r="93" spans="2:5" s="11" customFormat="1" ht="28.5">
      <c r="B93" s="24" t="s">
        <v>47</v>
      </c>
      <c r="C93" s="32"/>
      <c r="D93" s="17"/>
      <c r="E93" s="14"/>
    </row>
    <row r="94" spans="2:3" ht="12.75">
      <c r="B94" s="25" t="s">
        <v>32</v>
      </c>
      <c r="C94" s="6">
        <f>C89-C91-C92+C93</f>
        <v>21085699</v>
      </c>
    </row>
    <row r="95" spans="2:3" ht="14.25">
      <c r="B95" s="22" t="s">
        <v>16</v>
      </c>
      <c r="C95" s="7"/>
    </row>
    <row r="96" spans="1:5" s="17" customFormat="1" ht="28.5">
      <c r="A96"/>
      <c r="B96" s="22" t="s">
        <v>34</v>
      </c>
      <c r="C96" s="7"/>
      <c r="E96" s="14"/>
    </row>
    <row r="97" spans="1:5" s="17" customFormat="1" ht="12.75">
      <c r="A97"/>
      <c r="B97" s="25" t="s">
        <v>17</v>
      </c>
      <c r="C97" s="6">
        <f>C95-C96</f>
        <v>0</v>
      </c>
      <c r="E97" s="14"/>
    </row>
    <row r="99" spans="1:5" s="17" customFormat="1" ht="12.75">
      <c r="A99"/>
      <c r="B99" s="25" t="s">
        <v>48</v>
      </c>
      <c r="C99" s="9">
        <f>C17+C26+C38+C49+C60+C71+C82+C94</f>
        <v>172857648.51999995</v>
      </c>
      <c r="E99" s="14"/>
    </row>
    <row r="100" spans="1:5" s="17" customFormat="1" ht="12.75">
      <c r="A100"/>
      <c r="B100" s="25" t="s">
        <v>49</v>
      </c>
      <c r="C100" s="9">
        <f>C29+C41+C52+C63+C74+C85+C97</f>
        <v>0</v>
      </c>
      <c r="E100" s="14"/>
    </row>
    <row r="101" spans="1:5" s="17" customFormat="1" ht="12.75">
      <c r="A101"/>
      <c r="B101" s="25" t="s">
        <v>50</v>
      </c>
      <c r="C101" s="9">
        <f>C99+C100</f>
        <v>172857648.51999995</v>
      </c>
      <c r="E101" s="14"/>
    </row>
    <row r="103" ht="12.75">
      <c r="B103" s="3" t="s">
        <v>134</v>
      </c>
    </row>
    <row r="104" spans="1:5" s="17" customFormat="1" ht="12.75">
      <c r="A104"/>
      <c r="B104" s="104" t="s">
        <v>130</v>
      </c>
      <c r="C104" s="9">
        <f>+C94+C82+C71</f>
        <v>44881326</v>
      </c>
      <c r="E104" s="14"/>
    </row>
    <row r="105" spans="1:5" s="17" customFormat="1" ht="12.75">
      <c r="A105"/>
      <c r="B105" s="104" t="s">
        <v>131</v>
      </c>
      <c r="C105" s="9">
        <f>+C26</f>
        <v>52176021</v>
      </c>
      <c r="E105" s="14"/>
    </row>
    <row r="106" spans="1:5" s="17" customFormat="1" ht="12.75">
      <c r="A106"/>
      <c r="B106" s="104" t="s">
        <v>132</v>
      </c>
      <c r="C106" s="9">
        <f>+C17</f>
        <v>75800301.51999995</v>
      </c>
      <c r="E106" s="14"/>
    </row>
    <row r="107" spans="1:5" s="17" customFormat="1" ht="12.75">
      <c r="A107"/>
      <c r="B107" s="104" t="s">
        <v>107</v>
      </c>
      <c r="C107" s="9">
        <f>+C106+C105+C104</f>
        <v>172857648.51999995</v>
      </c>
      <c r="E107" s="14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  <headerFooter alignWithMargins="0">
    <oddHeader>&amp;L&amp;"Arial,Grassetto Corsivo"Bilancio 2011&amp;C&amp;"Arial,Grassetto Corsivo"Dettaglio crediti vs Regione-contributi indistinti&amp;R&amp;"Arial,Grassetto Corsivo"Regione Piemonte - Assessorato Sanità
ASL 213 - ASL AL</oddHeader>
    <oddFooter>&amp;L21/03/2012&amp;C&amp;P</oddFooter>
  </headerFooter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cbianco</dc:creator>
  <cp:keywords/>
  <dc:description/>
  <cp:lastModifiedBy>gattog</cp:lastModifiedBy>
  <cp:lastPrinted>2013-07-23T14:56:20Z</cp:lastPrinted>
  <dcterms:created xsi:type="dcterms:W3CDTF">2004-07-21T07:25:04Z</dcterms:created>
  <dcterms:modified xsi:type="dcterms:W3CDTF">2013-07-23T15:23:42Z</dcterms:modified>
  <cp:category/>
  <cp:version/>
  <cp:contentType/>
  <cp:contentStatus/>
</cp:coreProperties>
</file>